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showInkAnnotation="0" defaultThemeVersion="124226"/>
  <xr:revisionPtr revIDLastSave="0" documentId="13_ncr:1_{7AE8BFAB-5E9F-49D9-AB2C-E81A39FA79CB}" xr6:coauthVersionLast="47" xr6:coauthVersionMax="47" xr10:uidLastSave="{00000000-0000-0000-0000-000000000000}"/>
  <bookViews>
    <workbookView xWindow="28680" yWindow="-120" windowWidth="29040" windowHeight="15840" tabRatio="653" xr2:uid="{00000000-000D-0000-FFFF-FFFF00000000}"/>
  </bookViews>
  <sheets>
    <sheet name="目次" sheetId="12" r:id="rId1"/>
    <sheet name="経費支出管理表" sheetId="9" r:id="rId2"/>
    <sheet name="別紙３支出内訳書" sheetId="10" r:id="rId3"/>
    <sheet name="収益納付用" sheetId="21" state="hidden" r:id="rId4"/>
    <sheet name="ExpenseCategoryList" sheetId="11" state="hidden" r:id="rId5"/>
    <sheet name="別紙4収益納付" sheetId="13" r:id="rId6"/>
    <sheet name="様式第11-2取得財産管理明細表" sheetId="15" r:id="rId7"/>
    <sheet name="様式第9精算払請求書" sheetId="16" r:id="rId8"/>
    <sheet name="参考　交付決定通知書とは" sheetId="18" r:id="rId9"/>
    <sheet name="参考　確定通知書とは" sheetId="19" r:id="rId10"/>
  </sheets>
  <definedNames>
    <definedName name="_xlnm.Print_Area" localSheetId="1">経費支出管理表!$A$1:$H$32</definedName>
    <definedName name="_xlnm.Print_Area" localSheetId="9">'参考　確定通知書とは'!$A$1:$K$48</definedName>
    <definedName name="_xlnm.Print_Area" localSheetId="2">別紙３支出内訳書!$A$1:$J$37</definedName>
    <definedName name="_xlnm.Print_Area" localSheetId="5">別紙4収益納付!$A$1:$G$37</definedName>
    <definedName name="_xlnm.Print_Area" localSheetId="0">目次!$A$1:$D$16</definedName>
    <definedName name="_xlnm.Print_Area" localSheetId="6">'様式第11-2取得財産管理明細表'!$A$1:$H$20</definedName>
    <definedName name="_xlnm.Print_Area" localSheetId="7">様式第9精算払請求書!$A$2:$G$41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 i="10" l="1"/>
  <c r="H3" i="11" l="1"/>
  <c r="H15" i="11" l="1"/>
  <c r="G15" i="11" l="1"/>
  <c r="G11" i="11"/>
  <c r="H11" i="11"/>
  <c r="H8" i="11"/>
  <c r="E39" i="11"/>
  <c r="M1" i="10" s="1"/>
  <c r="E19" i="10"/>
  <c r="E18" i="10"/>
  <c r="E17" i="10"/>
  <c r="E16" i="10"/>
  <c r="E14" i="10"/>
  <c r="K1" i="10"/>
  <c r="E53" i="11" l="1"/>
  <c r="E3" i="11" l="1"/>
  <c r="G20" i="13" l="1"/>
  <c r="E14" i="15" l="1"/>
  <c r="A1" i="21" l="1"/>
  <c r="E4" i="16"/>
  <c r="G6" i="15" l="1"/>
  <c r="G5" i="10"/>
  <c r="G4" i="10"/>
  <c r="D11" i="16"/>
  <c r="G7" i="15"/>
  <c r="F5" i="13"/>
  <c r="F20" i="13"/>
  <c r="C20" i="13"/>
  <c r="B20" i="13"/>
  <c r="F6" i="13"/>
  <c r="B1" i="21" l="1"/>
  <c r="E11" i="10" l="1"/>
  <c r="E9" i="10"/>
  <c r="G20" i="11" l="1"/>
  <c r="H21" i="11" l="1"/>
  <c r="H20" i="11"/>
  <c r="E12" i="10"/>
  <c r="E10" i="10"/>
  <c r="E13" i="10"/>
  <c r="E15" i="10"/>
  <c r="D29" i="11" l="1"/>
  <c r="H38" i="11"/>
  <c r="H9" i="11"/>
  <c r="E40" i="11" l="1"/>
  <c r="N34" i="10" s="1"/>
  <c r="H10" i="11"/>
  <c r="H22" i="11" l="1"/>
  <c r="E21" i="10" l="1"/>
  <c r="G3" i="11" l="1"/>
  <c r="F16" i="11" s="1"/>
  <c r="H39" i="11"/>
  <c r="G16" i="11" l="1"/>
  <c r="G17" i="11"/>
  <c r="G18" i="11" l="1"/>
  <c r="C32" i="9"/>
  <c r="D32" i="9" l="1"/>
  <c r="E22" i="10"/>
  <c r="E51" i="11" s="1"/>
  <c r="E20" i="10"/>
  <c r="F3" i="11" l="1"/>
  <c r="F12" i="11" s="1"/>
  <c r="H37" i="11"/>
  <c r="I38" i="11" s="1"/>
  <c r="J38" i="11" s="1"/>
  <c r="M25" i="10" s="1"/>
  <c r="H41" i="11"/>
  <c r="E49" i="11" l="1"/>
  <c r="K35" i="10" s="1"/>
  <c r="G12" i="11"/>
  <c r="G14" i="11" s="1"/>
  <c r="I14" i="11" s="1"/>
  <c r="H17" i="11"/>
  <c r="H16" i="11"/>
  <c r="L25" i="10" l="1"/>
  <c r="H18" i="11"/>
  <c r="H12" i="11"/>
  <c r="I12" i="11"/>
  <c r="H13" i="11"/>
  <c r="I17" i="11" l="1"/>
  <c r="I16" i="11"/>
  <c r="I20" i="11" s="1"/>
  <c r="H14" i="11"/>
  <c r="I18" i="11" s="1"/>
  <c r="L26" i="10" l="1"/>
  <c r="I22" i="11"/>
  <c r="J22" i="11" s="1"/>
  <c r="N12" i="11"/>
  <c r="G31" i="11" s="1"/>
  <c r="G29" i="11"/>
  <c r="P25" i="10" s="1"/>
  <c r="P16" i="11"/>
  <c r="P12" i="11" s="1"/>
  <c r="P20" i="11" s="1"/>
  <c r="L20" i="11"/>
  <c r="L16" i="11"/>
  <c r="L12" i="11"/>
  <c r="I31" i="11"/>
  <c r="E47" i="11" l="1"/>
  <c r="J20" i="11"/>
  <c r="I29" i="11"/>
  <c r="I33" i="11" s="1"/>
  <c r="N16" i="11"/>
  <c r="G33" i="11" s="1"/>
  <c r="H42" i="11" s="1"/>
  <c r="M16" i="11"/>
  <c r="H40" i="11" l="1"/>
  <c r="E26" i="10" s="1"/>
  <c r="J27" i="10"/>
  <c r="N25" i="10"/>
  <c r="L31" i="10" s="1"/>
  <c r="E29" i="11"/>
  <c r="K25" i="10" s="1"/>
  <c r="N20" i="11"/>
  <c r="I42" i="11" l="1"/>
  <c r="J42" i="11" s="1"/>
  <c r="M32" i="10" s="1"/>
  <c r="I40" i="11"/>
  <c r="J40" i="11" s="1"/>
  <c r="M26" i="10" s="1"/>
  <c r="E32" i="10"/>
  <c r="E31" i="11"/>
  <c r="K26" i="10" s="1"/>
  <c r="D31" i="11"/>
  <c r="E29" i="10" l="1"/>
  <c r="E31" i="10" s="1"/>
  <c r="E33" i="11" s="1"/>
  <c r="K31" i="10" s="1"/>
  <c r="E34" i="11"/>
  <c r="K32" i="10" s="1"/>
  <c r="L34" i="10" l="1"/>
  <c r="E37" i="11"/>
  <c r="E38" i="1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25" authorId="0" shapeId="0" xr:uid="{00000000-0006-0000-0200-000001000000}">
      <text>
        <r>
          <rPr>
            <b/>
            <sz val="9"/>
            <color indexed="81"/>
            <rFont val="MS P ゴシック"/>
            <family val="3"/>
            <charset val="128"/>
          </rPr>
          <t>判定式は、ウェブサイト関連費を計上している場合に使用するものです。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8" authorId="0" shapeId="0" xr:uid="{00000000-0006-0000-0500-000001000000}">
      <text>
        <r>
          <rPr>
            <b/>
            <sz val="9"/>
            <color indexed="81"/>
            <rFont val="MS P ゴシック"/>
            <family val="3"/>
            <charset val="128"/>
          </rPr>
          <t xml:space="preserve">交付決定通知書の日付を入力してください。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3" authorId="0" shapeId="0" xr:uid="{00000000-0006-0000-0700-000001000000}">
      <text>
        <r>
          <rPr>
            <b/>
            <sz val="9"/>
            <color indexed="81"/>
            <rFont val="MS P ゴシック"/>
            <family val="3"/>
            <charset val="128"/>
          </rPr>
          <t>財産は
機械装置やHP、看板など手元に残るものを想定しています。</t>
        </r>
      </text>
    </comment>
    <comment ref="D13" authorId="0" shapeId="0" xr:uid="{00000000-0006-0000-0700-000002000000}">
      <text>
        <r>
          <rPr>
            <b/>
            <sz val="9"/>
            <color indexed="81"/>
            <rFont val="MS P ゴシック"/>
            <family val="3"/>
            <charset val="128"/>
          </rPr>
          <t>財産に該当するもので、経費支出管理表の「補助対象経費」の税抜額が単価50万円を超えている場合提出が必要。</t>
        </r>
      </text>
    </comment>
    <comment ref="G13" authorId="0" shapeId="0" xr:uid="{00000000-0006-0000-0700-000003000000}">
      <text>
        <r>
          <rPr>
            <b/>
            <sz val="9"/>
            <color indexed="81"/>
            <rFont val="MS P ゴシック"/>
            <family val="3"/>
            <charset val="128"/>
          </rPr>
          <t>保管先住所を必ず記載してください。
例）○○建設
　○○県○○郡○○町○番地※番地はなくても可。</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5" authorId="0" shapeId="0" xr:uid="{00000000-0006-0000-0800-000001000000}">
      <text>
        <r>
          <rPr>
            <b/>
            <sz val="9"/>
            <color indexed="81"/>
            <rFont val="MS P ゴシック"/>
            <family val="3"/>
            <charset val="128"/>
          </rPr>
          <t>確定通知書の日付より後の日付を記載。</t>
        </r>
        <r>
          <rPr>
            <sz val="9"/>
            <color indexed="81"/>
            <rFont val="MS P ゴシック"/>
            <family val="3"/>
            <charset val="128"/>
          </rPr>
          <t xml:space="preserve">
</t>
        </r>
      </text>
    </comment>
    <comment ref="D9" authorId="0" shapeId="0" xr:uid="{00000000-0006-0000-0800-000002000000}">
      <text>
        <r>
          <rPr>
            <b/>
            <sz val="9"/>
            <color indexed="81"/>
            <rFont val="MS P ゴシック"/>
            <family val="3"/>
            <charset val="128"/>
          </rPr>
          <t>実績報告書と同じ住所を記載。</t>
        </r>
        <r>
          <rPr>
            <sz val="9"/>
            <color indexed="81"/>
            <rFont val="MS P ゴシック"/>
            <family val="3"/>
            <charset val="128"/>
          </rPr>
          <t xml:space="preserve">
</t>
        </r>
      </text>
    </comment>
    <comment ref="D11" authorId="0" shapeId="0" xr:uid="{00000000-0006-0000-0800-000003000000}">
      <text>
        <r>
          <rPr>
            <b/>
            <sz val="9"/>
            <color indexed="81"/>
            <rFont val="MS P ゴシック"/>
            <family val="3"/>
            <charset val="128"/>
          </rPr>
          <t>実績報告書と同じ名称を記載。</t>
        </r>
      </text>
    </comment>
    <comment ref="D12" authorId="0" shapeId="0" xr:uid="{00000000-0006-0000-0800-000004000000}">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G12" authorId="0" shapeId="0" xr:uid="{00000000-0006-0000-0800-000005000000}">
      <text>
        <r>
          <rPr>
            <b/>
            <sz val="9"/>
            <color indexed="81"/>
            <rFont val="MS P ゴシック"/>
            <family val="3"/>
            <charset val="128"/>
          </rPr>
          <t>押印忘れずに！！</t>
        </r>
      </text>
    </comment>
    <comment ref="A24" authorId="0" shapeId="0" xr:uid="{00000000-0006-0000-0800-000006000000}">
      <text>
        <r>
          <rPr>
            <b/>
            <sz val="9"/>
            <color indexed="81"/>
            <rFont val="MS P ゴシック"/>
            <family val="3"/>
            <charset val="128"/>
          </rPr>
          <t>交付決定通知書に記載の日付を入力</t>
        </r>
      </text>
    </comment>
    <comment ref="C28" authorId="0" shapeId="0" xr:uid="{00000000-0006-0000-0800-000007000000}">
      <text>
        <r>
          <rPr>
            <b/>
            <sz val="9"/>
            <color indexed="81"/>
            <rFont val="MS P ゴシック"/>
            <family val="3"/>
            <charset val="128"/>
          </rPr>
          <t>確定通知書の金額を記載。</t>
        </r>
      </text>
    </comment>
    <comment ref="C34" authorId="0" shapeId="0" xr:uid="{00000000-0006-0000-0800-000008000000}">
      <text>
        <r>
          <rPr>
            <b/>
            <sz val="9"/>
            <color indexed="81"/>
            <rFont val="MS P ゴシック"/>
            <family val="3"/>
            <charset val="128"/>
          </rPr>
          <t xml:space="preserve">補助事業者名と同じ通帳を使用してください。
通帳の表紙・次のページ（見開き）の情報を記載してください。
</t>
        </r>
        <r>
          <rPr>
            <sz val="9"/>
            <color indexed="81"/>
            <rFont val="MS P ゴシック"/>
            <family val="3"/>
            <charset val="128"/>
          </rPr>
          <t>振込先金融機関名・コード
支店名・コード
預金の種別（普通か当座）
口座番号
預金の名義（カタカナ）</t>
        </r>
        <r>
          <rPr>
            <b/>
            <sz val="9"/>
            <color indexed="81"/>
            <rFont val="MS P ゴシック"/>
            <family val="3"/>
            <charset val="128"/>
          </rPr>
          <t xml:space="preserve">
また、通帳の表紙・次のページ（見開き）はそれぞれコピーをして請求書と一緒に提出してください。</t>
        </r>
      </text>
    </comment>
  </commentList>
</comments>
</file>

<file path=xl/sharedStrings.xml><?xml version="1.0" encoding="utf-8"?>
<sst xmlns="http://schemas.openxmlformats.org/spreadsheetml/2006/main" count="278" uniqueCount="239">
  <si>
    <t>費目</t>
    <rPh sb="0" eb="2">
      <t>ヒモク</t>
    </rPh>
    <phoneticPr fontId="1"/>
  </si>
  <si>
    <t>合計額</t>
    <rPh sb="0" eb="2">
      <t>ゴウケイ</t>
    </rPh>
    <rPh sb="2" eb="3">
      <t>ガク</t>
    </rPh>
    <phoneticPr fontId="1"/>
  </si>
  <si>
    <t>＊本支出管理表は、実績報告書や経費支出に係る証ひょう書類送付する際に、あわせてご提出をお願いします。</t>
    <rPh sb="1" eb="2">
      <t>ホン</t>
    </rPh>
    <rPh sb="2" eb="4">
      <t>シシュツ</t>
    </rPh>
    <rPh sb="4" eb="6">
      <t>カンリ</t>
    </rPh>
    <rPh sb="6" eb="7">
      <t>ヒョウ</t>
    </rPh>
    <rPh sb="9" eb="11">
      <t>ジッセキ</t>
    </rPh>
    <rPh sb="11" eb="14">
      <t>ホウコクショ</t>
    </rPh>
    <rPh sb="15" eb="17">
      <t>ケイヒ</t>
    </rPh>
    <rPh sb="17" eb="19">
      <t>シシュツ</t>
    </rPh>
    <rPh sb="20" eb="21">
      <t>カカ</t>
    </rPh>
    <rPh sb="22" eb="23">
      <t>ショウ</t>
    </rPh>
    <rPh sb="26" eb="28">
      <t>ショルイ</t>
    </rPh>
    <rPh sb="28" eb="30">
      <t>ソウフ</t>
    </rPh>
    <rPh sb="32" eb="33">
      <t>サイ</t>
    </rPh>
    <rPh sb="40" eb="42">
      <t>テイシュツ</t>
    </rPh>
    <rPh sb="44" eb="45">
      <t>ネガ</t>
    </rPh>
    <phoneticPr fontId="1"/>
  </si>
  <si>
    <t>　（証ひょう番号ごとに整理ができていない場合には、いったん全て返送し、再度整理をご依頼することがあります。）</t>
    <rPh sb="2" eb="3">
      <t>ショウ</t>
    </rPh>
    <rPh sb="6" eb="8">
      <t>バンゴウ</t>
    </rPh>
    <rPh sb="11" eb="13">
      <t>セイリ</t>
    </rPh>
    <rPh sb="20" eb="22">
      <t>バアイ</t>
    </rPh>
    <rPh sb="29" eb="30">
      <t>スベ</t>
    </rPh>
    <rPh sb="31" eb="33">
      <t>ヘンソウ</t>
    </rPh>
    <rPh sb="35" eb="37">
      <t>サイド</t>
    </rPh>
    <rPh sb="37" eb="39">
      <t>セイリ</t>
    </rPh>
    <rPh sb="41" eb="43">
      <t>イライ</t>
    </rPh>
    <phoneticPr fontId="1"/>
  </si>
  <si>
    <t>＊交付決定通知書右上に記した日付を記入してください</t>
    <rPh sb="1" eb="3">
      <t>コウフ</t>
    </rPh>
    <rPh sb="3" eb="5">
      <t>ケッテイ</t>
    </rPh>
    <rPh sb="5" eb="8">
      <t>ツウチショ</t>
    </rPh>
    <rPh sb="8" eb="10">
      <t>ミギウエ</t>
    </rPh>
    <rPh sb="11" eb="12">
      <t>シル</t>
    </rPh>
    <rPh sb="14" eb="16">
      <t>ヒヅケ</t>
    </rPh>
    <rPh sb="17" eb="19">
      <t>キニュウ</t>
    </rPh>
    <phoneticPr fontId="1"/>
  </si>
  <si>
    <t>発注・申込・契約日</t>
    <rPh sb="3" eb="5">
      <t>モウシコ</t>
    </rPh>
    <rPh sb="6" eb="8">
      <t>ケイヤク</t>
    </rPh>
    <rPh sb="8" eb="9">
      <t>ビ</t>
    </rPh>
    <phoneticPr fontId="1"/>
  </si>
  <si>
    <t>＊本エクセルファイルには関数が組み込まれています。行数を増やす場合には、経費支出管理表と支出内訳書の金額が対応しているか、ご確認ください。</t>
    <rPh sb="1" eb="2">
      <t>ホン</t>
    </rPh>
    <rPh sb="12" eb="14">
      <t>カンスウ</t>
    </rPh>
    <rPh sb="15" eb="16">
      <t>ク</t>
    </rPh>
    <rPh sb="17" eb="18">
      <t>コ</t>
    </rPh>
    <rPh sb="25" eb="27">
      <t>ギョウスウ</t>
    </rPh>
    <rPh sb="28" eb="29">
      <t>フ</t>
    </rPh>
    <rPh sb="31" eb="33">
      <t>バアイ</t>
    </rPh>
    <rPh sb="36" eb="38">
      <t>ケイヒ</t>
    </rPh>
    <rPh sb="38" eb="40">
      <t>シシュツ</t>
    </rPh>
    <rPh sb="40" eb="42">
      <t>カンリ</t>
    </rPh>
    <rPh sb="42" eb="43">
      <t>ヒョウ</t>
    </rPh>
    <rPh sb="44" eb="46">
      <t>シシュツ</t>
    </rPh>
    <rPh sb="46" eb="49">
      <t>ウチワケショ</t>
    </rPh>
    <rPh sb="50" eb="52">
      <t>キンガク</t>
    </rPh>
    <rPh sb="53" eb="55">
      <t>タイオウ</t>
    </rPh>
    <rPh sb="62" eb="64">
      <t>カクニン</t>
    </rPh>
    <phoneticPr fontId="1"/>
  </si>
  <si>
    <t>＊「交付決定日」以後に「申込or発注or契約」を行い、「補助事業実施期限」までに支払（銀行振込が大原則。旅費を除き、通常、１取引10万円(税抜き)を超える支払に</t>
    <rPh sb="2" eb="4">
      <t>コウフ</t>
    </rPh>
    <rPh sb="4" eb="6">
      <t>ケッテイ</t>
    </rPh>
    <rPh sb="6" eb="7">
      <t>ビ</t>
    </rPh>
    <rPh sb="8" eb="10">
      <t>イゴ</t>
    </rPh>
    <rPh sb="12" eb="14">
      <t>モウシコ</t>
    </rPh>
    <rPh sb="16" eb="18">
      <t>ハッチュウ</t>
    </rPh>
    <rPh sb="20" eb="22">
      <t>ケイヤク</t>
    </rPh>
    <rPh sb="24" eb="25">
      <t>オコナ</t>
    </rPh>
    <rPh sb="28" eb="30">
      <t>ホジョ</t>
    </rPh>
    <rPh sb="30" eb="32">
      <t>ジギョウ</t>
    </rPh>
    <rPh sb="32" eb="34">
      <t>ジッシ</t>
    </rPh>
    <rPh sb="34" eb="36">
      <t>キゲン</t>
    </rPh>
    <rPh sb="48" eb="51">
      <t>ダイゲンソク</t>
    </rPh>
    <rPh sb="52" eb="54">
      <t>リョヒ</t>
    </rPh>
    <rPh sb="55" eb="56">
      <t>ノゾ</t>
    </rPh>
    <rPh sb="58" eb="60">
      <t>ツウジョウ</t>
    </rPh>
    <rPh sb="62" eb="64">
      <t>トリヒキ</t>
    </rPh>
    <rPh sb="66" eb="68">
      <t>マンエン</t>
    </rPh>
    <rPh sb="69" eb="71">
      <t>ゼイヌキ</t>
    </rPh>
    <rPh sb="74" eb="75">
      <t>コ</t>
    </rPh>
    <rPh sb="77" eb="79">
      <t>シハライ</t>
    </rPh>
    <phoneticPr fontId="1"/>
  </si>
  <si>
    <t>　おいて現金支払いは不可）を終えた経費が、補助対象です。</t>
    <rPh sb="14" eb="15">
      <t>オ</t>
    </rPh>
    <rPh sb="17" eb="19">
      <t>ケイヒ</t>
    </rPh>
    <rPh sb="21" eb="23">
      <t>ホジョ</t>
    </rPh>
    <rPh sb="23" eb="25">
      <t>タイショウ</t>
    </rPh>
    <phoneticPr fontId="1"/>
  </si>
  <si>
    <t>　（ただし、展示会への出展については交付決定前の申込みでも、請求書の発行が交付決定日以後であれば、補助対象となります。）</t>
    <rPh sb="6" eb="9">
      <t>テンジカイ</t>
    </rPh>
    <rPh sb="11" eb="13">
      <t>シュッテン</t>
    </rPh>
    <rPh sb="18" eb="20">
      <t>コウフ</t>
    </rPh>
    <rPh sb="20" eb="22">
      <t>ケッテイ</t>
    </rPh>
    <rPh sb="22" eb="23">
      <t>マエ</t>
    </rPh>
    <rPh sb="24" eb="26">
      <t>モウシコ</t>
    </rPh>
    <rPh sb="34" eb="36">
      <t>ハッコウ</t>
    </rPh>
    <rPh sb="41" eb="42">
      <t>ヒ</t>
    </rPh>
    <rPh sb="42" eb="43">
      <t>イ</t>
    </rPh>
    <rPh sb="43" eb="44">
      <t>ゴ</t>
    </rPh>
    <rPh sb="49" eb="51">
      <t>ホジョ</t>
    </rPh>
    <rPh sb="51" eb="53">
      <t>タイショウ</t>
    </rPh>
    <phoneticPr fontId="1"/>
  </si>
  <si>
    <t>証ひょう
番号</t>
    <rPh sb="0" eb="1">
      <t>アカシ</t>
    </rPh>
    <rPh sb="5" eb="7">
      <t>バンゴウ</t>
    </rPh>
    <phoneticPr fontId="1"/>
  </si>
  <si>
    <t>実際の支出金額
（消費税込額）</t>
    <rPh sb="0" eb="2">
      <t>ジッサイ</t>
    </rPh>
    <rPh sb="3" eb="5">
      <t>シシュツ</t>
    </rPh>
    <rPh sb="5" eb="7">
      <t>キンガク</t>
    </rPh>
    <rPh sb="9" eb="12">
      <t>ショウヒゼイ</t>
    </rPh>
    <rPh sb="12" eb="13">
      <t>コミ</t>
    </rPh>
    <rPh sb="13" eb="14">
      <t>ガク</t>
    </rPh>
    <phoneticPr fontId="1"/>
  </si>
  <si>
    <t>実際の支出金額のうち
補助対象経費として
計上できる額</t>
    <rPh sb="0" eb="2">
      <t>ジッサイ</t>
    </rPh>
    <rPh sb="3" eb="5">
      <t>シシュツ</t>
    </rPh>
    <rPh sb="5" eb="7">
      <t>キンガク</t>
    </rPh>
    <rPh sb="11" eb="13">
      <t>ホジョ</t>
    </rPh>
    <rPh sb="13" eb="15">
      <t>タイショウ</t>
    </rPh>
    <rPh sb="15" eb="17">
      <t>ケイヒ</t>
    </rPh>
    <rPh sb="21" eb="23">
      <t>ケイジョウ</t>
    </rPh>
    <rPh sb="26" eb="27">
      <t>ガク</t>
    </rPh>
    <phoneticPr fontId="1"/>
  </si>
  <si>
    <t>支払日</t>
    <rPh sb="0" eb="2">
      <t>シハライ</t>
    </rPh>
    <phoneticPr fontId="1"/>
  </si>
  <si>
    <t>支払先</t>
    <rPh sb="0" eb="2">
      <t>シハラ</t>
    </rPh>
    <rPh sb="2" eb="3">
      <t>サキ</t>
    </rPh>
    <phoneticPr fontId="1"/>
  </si>
  <si>
    <t>支出内容</t>
    <rPh sb="0" eb="2">
      <t>シシュツ</t>
    </rPh>
    <rPh sb="2" eb="4">
      <t>ナイヨウ</t>
    </rPh>
    <phoneticPr fontId="1"/>
  </si>
  <si>
    <t>経費支出管理表</t>
    <rPh sb="0" eb="1">
      <t>ササ</t>
    </rPh>
    <rPh sb="1" eb="2">
      <t>デ</t>
    </rPh>
    <rPh sb="2" eb="4">
      <t>シシュツ</t>
    </rPh>
    <rPh sb="4" eb="6">
      <t>カンリ</t>
    </rPh>
    <rPh sb="6" eb="7">
      <t>ヒョウ</t>
    </rPh>
    <phoneticPr fontId="1"/>
  </si>
  <si>
    <t>　また、送付する際には必ず証ひょう番号ごとに整理してください。</t>
    <phoneticPr fontId="1"/>
  </si>
  <si>
    <t>支出内訳書</t>
    <phoneticPr fontId="1"/>
  </si>
  <si>
    <t>事業者名 ：</t>
    <rPh sb="0" eb="3">
      <t>ジギョウシャ</t>
    </rPh>
    <rPh sb="3" eb="4">
      <t>メイ</t>
    </rPh>
    <phoneticPr fontId="1"/>
  </si>
  <si>
    <t>（単位：円）</t>
  </si>
  <si>
    <t>経費区分</t>
  </si>
  <si>
    <t>補助対象経費</t>
  </si>
  <si>
    <t>１．機械装置等費</t>
  </si>
  <si>
    <t>２．広報費</t>
  </si>
  <si>
    <t>→</t>
    <phoneticPr fontId="13"/>
  </si>
  <si>
    <t>※「いいえ」の場合は実績報告ができません。</t>
    <phoneticPr fontId="13"/>
  </si>
  <si>
    <t>３．交付決定日　：</t>
    <rPh sb="2" eb="4">
      <t>コウフ</t>
    </rPh>
    <rPh sb="4" eb="6">
      <t>ケッテイ</t>
    </rPh>
    <rPh sb="6" eb="7">
      <t>ビ</t>
    </rPh>
    <phoneticPr fontId="1"/>
  </si>
  <si>
    <t>２．番　　　号　　：　　</t>
    <rPh sb="2" eb="3">
      <t>バン</t>
    </rPh>
    <rPh sb="6" eb="7">
      <t>ゴウ</t>
    </rPh>
    <phoneticPr fontId="1"/>
  </si>
  <si>
    <t>１．事業者名　　：　</t>
    <rPh sb="2" eb="5">
      <t>ジギョウシャ</t>
    </rPh>
    <rPh sb="5" eb="6">
      <t>メイ</t>
    </rPh>
    <phoneticPr fontId="1"/>
  </si>
  <si>
    <t>（別紙３）【様式第８：実績報告書に添付】</t>
    <rPh sb="1" eb="3">
      <t>ベッシ</t>
    </rPh>
    <rPh sb="6" eb="8">
      <t>ヨウシキ</t>
    </rPh>
    <rPh sb="8" eb="9">
      <t>ダイ</t>
    </rPh>
    <rPh sb="11" eb="13">
      <t>ジッセキ</t>
    </rPh>
    <rPh sb="13" eb="16">
      <t>ホウコクショ</t>
    </rPh>
    <rPh sb="17" eb="19">
      <t>テンプ</t>
    </rPh>
    <phoneticPr fontId="1"/>
  </si>
  <si>
    <t>３．ウェブサイト関連費（①）</t>
    <rPh sb="8" eb="11">
      <t>カンレンヒ</t>
    </rPh>
    <phoneticPr fontId="13"/>
  </si>
  <si>
    <t>（上記３．を除く）補助対象経費小計（③）</t>
    <rPh sb="1" eb="3">
      <t>ジョウキ</t>
    </rPh>
    <rPh sb="6" eb="7">
      <t>ノゾ</t>
    </rPh>
    <rPh sb="9" eb="11">
      <t>ホジョ</t>
    </rPh>
    <rPh sb="11" eb="13">
      <t>タイショウ</t>
    </rPh>
    <rPh sb="13" eb="15">
      <t>ケイヒ</t>
    </rPh>
    <rPh sb="15" eb="17">
      <t>ショウケイ</t>
    </rPh>
    <phoneticPr fontId="13"/>
  </si>
  <si>
    <t>（上記３．のみ）補助対象経費小計（④）</t>
    <rPh sb="1" eb="3">
      <t>ジョウキ</t>
    </rPh>
    <rPh sb="8" eb="16">
      <t>ホジョタイショウケイヒショウケイ</t>
    </rPh>
    <phoneticPr fontId="13"/>
  </si>
  <si>
    <t>補助対象経費合計（上記１．～１１．）（⑤）</t>
    <rPh sb="0" eb="2">
      <t>ホジョ</t>
    </rPh>
    <rPh sb="2" eb="4">
      <t>タイショウ</t>
    </rPh>
    <rPh sb="4" eb="6">
      <t>ケイヒ</t>
    </rPh>
    <rPh sb="6" eb="8">
      <t>ゴウケイ</t>
    </rPh>
    <rPh sb="9" eb="11">
      <t>ジョウキ</t>
    </rPh>
    <phoneticPr fontId="1"/>
  </si>
  <si>
    <t>②≦⑤×1/2かつ②が申請・交付決定時の計上額の範囲内</t>
    <rPh sb="11" eb="13">
      <t>シンセイ</t>
    </rPh>
    <rPh sb="14" eb="16">
      <t>コウフ</t>
    </rPh>
    <rPh sb="16" eb="18">
      <t>ケッテイ</t>
    </rPh>
    <rPh sb="18" eb="19">
      <t>ジ</t>
    </rPh>
    <rPh sb="20" eb="22">
      <t>ケイジョウ</t>
    </rPh>
    <rPh sb="22" eb="23">
      <t>ガク</t>
    </rPh>
    <rPh sb="24" eb="27">
      <t>ハンイナイ</t>
    </rPh>
    <phoneticPr fontId="1"/>
  </si>
  <si>
    <t>（３）（１）＋（２）の合計額</t>
    <rPh sb="11" eb="14">
      <t>ゴウケイガク</t>
    </rPh>
    <phoneticPr fontId="13"/>
  </si>
  <si>
    <t>（４）交付決定通知書記載の補助金の額
（計画変更で補助金の額を変更した場合は変更後の額）</t>
    <rPh sb="3" eb="5">
      <t>コウフ</t>
    </rPh>
    <rPh sb="5" eb="7">
      <t>ケッテイ</t>
    </rPh>
    <rPh sb="7" eb="9">
      <t>ツウチ</t>
    </rPh>
    <rPh sb="9" eb="10">
      <t>ショ</t>
    </rPh>
    <rPh sb="10" eb="12">
      <t>キサイ</t>
    </rPh>
    <rPh sb="13" eb="16">
      <t>ホジョキン</t>
    </rPh>
    <rPh sb="17" eb="18">
      <t>ガク</t>
    </rPh>
    <rPh sb="20" eb="22">
      <t>ケイカク</t>
    </rPh>
    <rPh sb="22" eb="24">
      <t>ヘンコウ</t>
    </rPh>
    <rPh sb="25" eb="28">
      <t>ホジョキン</t>
    </rPh>
    <rPh sb="29" eb="30">
      <t>ガク</t>
    </rPh>
    <rPh sb="31" eb="33">
      <t>ヘンコウ</t>
    </rPh>
    <rPh sb="35" eb="37">
      <t>バアイ</t>
    </rPh>
    <rPh sb="38" eb="40">
      <t>ヘンコウ</t>
    </rPh>
    <rPh sb="40" eb="41">
      <t>ゴ</t>
    </rPh>
    <rPh sb="42" eb="43">
      <t>ガク</t>
    </rPh>
    <phoneticPr fontId="13"/>
  </si>
  <si>
    <t>（５）補助金額（（３）または（４）のいずれか低い額）</t>
    <rPh sb="3" eb="6">
      <t>ホジョキン</t>
    </rPh>
    <rPh sb="6" eb="7">
      <t>ガク</t>
    </rPh>
    <rPh sb="22" eb="23">
      <t>ヒク</t>
    </rPh>
    <rPh sb="24" eb="25">
      <t>ガク</t>
    </rPh>
    <phoneticPr fontId="13"/>
  </si>
  <si>
    <t>交付を受ける補助金額（精算額）（５）－（６）</t>
    <rPh sb="0" eb="2">
      <t>コウフ</t>
    </rPh>
    <rPh sb="3" eb="4">
      <t>ウ</t>
    </rPh>
    <rPh sb="6" eb="8">
      <t>ホジョ</t>
    </rPh>
    <rPh sb="8" eb="10">
      <t>キンガク</t>
    </rPh>
    <rPh sb="11" eb="14">
      <t>セイサンガク</t>
    </rPh>
    <phoneticPr fontId="13"/>
  </si>
  <si>
    <t>※「いいえ」の場合は実績報告ができません。</t>
    <phoneticPr fontId="13"/>
  </si>
  <si>
    <t>番　  号 ：</t>
    <rPh sb="0" eb="1">
      <t>バン</t>
    </rPh>
    <rPh sb="4" eb="5">
      <t>ゴウ</t>
    </rPh>
    <phoneticPr fontId="13"/>
  </si>
  <si>
    <t>▼判定式</t>
    <rPh sb="1" eb="3">
      <t>ハンテイ</t>
    </rPh>
    <rPh sb="3" eb="4">
      <t>シキ</t>
    </rPh>
    <phoneticPr fontId="1"/>
  </si>
  <si>
    <t>端数</t>
    <rPh sb="0" eb="2">
      <t>ハスウ</t>
    </rPh>
    <phoneticPr fontId="23"/>
  </si>
  <si>
    <t>経費内比率</t>
    <rPh sb="0" eb="2">
      <t>ケイヒ</t>
    </rPh>
    <rPh sb="2" eb="3">
      <t>ナイ</t>
    </rPh>
    <rPh sb="3" eb="5">
      <t>ヒリツ</t>
    </rPh>
    <phoneticPr fontId="23"/>
  </si>
  <si>
    <t>～</t>
    <phoneticPr fontId="23"/>
  </si>
  <si>
    <t>申請額内比率</t>
    <rPh sb="0" eb="2">
      <t>シンセイ</t>
    </rPh>
    <rPh sb="2" eb="3">
      <t>ガク</t>
    </rPh>
    <rPh sb="3" eb="4">
      <t>ナイ</t>
    </rPh>
    <rPh sb="4" eb="6">
      <t>ヒリツ</t>
    </rPh>
    <phoneticPr fontId="23"/>
  </si>
  <si>
    <t>ウェブサイト関連費以外の補助金額</t>
    <rPh sb="9" eb="11">
      <t>イガイ</t>
    </rPh>
    <rPh sb="12" eb="14">
      <t>ホジョ</t>
    </rPh>
    <rPh sb="14" eb="15">
      <t>キン</t>
    </rPh>
    <rPh sb="15" eb="16">
      <t>ガク</t>
    </rPh>
    <phoneticPr fontId="23"/>
  </si>
  <si>
    <t>（d）が（f）の1/4以内であるか</t>
    <phoneticPr fontId="23"/>
  </si>
  <si>
    <t>計算</t>
    <rPh sb="0" eb="2">
      <t>ケイサン</t>
    </rPh>
    <phoneticPr fontId="23"/>
  </si>
  <si>
    <t>計算方法シートの</t>
    <phoneticPr fontId="23"/>
  </si>
  <si>
    <t>可変</t>
    <rPh sb="0" eb="2">
      <t>カヘン</t>
    </rPh>
    <phoneticPr fontId="23"/>
  </si>
  <si>
    <t>補助率</t>
    <rPh sb="0" eb="3">
      <t>ホジョリツ</t>
    </rPh>
    <phoneticPr fontId="23"/>
  </si>
  <si>
    <t>申請額が一意になる場合</t>
    <rPh sb="0" eb="2">
      <t>シンセイ</t>
    </rPh>
    <rPh sb="2" eb="3">
      <t>ガク</t>
    </rPh>
    <rPh sb="4" eb="6">
      <t>イチイ</t>
    </rPh>
    <rPh sb="9" eb="11">
      <t>バアイ</t>
    </rPh>
    <phoneticPr fontId="23"/>
  </si>
  <si>
    <t>申請額に範囲がある場合</t>
    <rPh sb="0" eb="2">
      <t>シンセイ</t>
    </rPh>
    <rPh sb="2" eb="3">
      <t>ガク</t>
    </rPh>
    <rPh sb="4" eb="6">
      <t>ハンイ</t>
    </rPh>
    <rPh sb="9" eb="11">
      <t>バアイ</t>
    </rPh>
    <phoneticPr fontId="23"/>
  </si>
  <si>
    <t>補助率文言</t>
    <rPh sb="0" eb="3">
      <t>ホジョリツ</t>
    </rPh>
    <rPh sb="3" eb="5">
      <t>モンゴン</t>
    </rPh>
    <phoneticPr fontId="23"/>
  </si>
  <si>
    <t>Web以外の申請額が最大</t>
    <rPh sb="3" eb="5">
      <t>イガイ</t>
    </rPh>
    <rPh sb="6" eb="8">
      <t>シンセイ</t>
    </rPh>
    <rPh sb="8" eb="9">
      <t>ガク</t>
    </rPh>
    <rPh sb="10" eb="12">
      <t>サイダイ</t>
    </rPh>
    <phoneticPr fontId="23"/>
  </si>
  <si>
    <t>Webの申請額が最大</t>
    <rPh sb="8" eb="10">
      <t>サイダイ</t>
    </rPh>
    <phoneticPr fontId="23"/>
  </si>
  <si>
    <t>Web以外
(下段端数)</t>
    <rPh sb="3" eb="5">
      <t>イガイ</t>
    </rPh>
    <rPh sb="7" eb="9">
      <t>カダン</t>
    </rPh>
    <rPh sb="9" eb="11">
      <t>ハスウ</t>
    </rPh>
    <phoneticPr fontId="23"/>
  </si>
  <si>
    <t>a経費</t>
    <rPh sb="1" eb="3">
      <t>ケイヒ</t>
    </rPh>
    <phoneticPr fontId="23"/>
  </si>
  <si>
    <t>b.補助額の最大値</t>
    <rPh sb="2" eb="4">
      <t>ホジョ</t>
    </rPh>
    <rPh sb="4" eb="5">
      <t>ガク</t>
    </rPh>
    <rPh sb="6" eb="9">
      <t>サイダイチ</t>
    </rPh>
    <phoneticPr fontId="23"/>
  </si>
  <si>
    <t>b.Web以外の申請額</t>
    <rPh sb="5" eb="7">
      <t>イガイ</t>
    </rPh>
    <rPh sb="8" eb="10">
      <t>シンセイ</t>
    </rPh>
    <rPh sb="10" eb="11">
      <t>ガク</t>
    </rPh>
    <phoneticPr fontId="23"/>
  </si>
  <si>
    <t>Web
(下段端数)</t>
    <phoneticPr fontId="23"/>
  </si>
  <si>
    <t>c経費</t>
    <rPh sb="1" eb="3">
      <t>ケイヒ</t>
    </rPh>
    <phoneticPr fontId="23"/>
  </si>
  <si>
    <t>d.補助額の最大値</t>
    <rPh sb="2" eb="4">
      <t>ホジョ</t>
    </rPh>
    <rPh sb="4" eb="5">
      <t>ガク</t>
    </rPh>
    <phoneticPr fontId="23"/>
  </si>
  <si>
    <t>d.Webの申請額</t>
    <phoneticPr fontId="23"/>
  </si>
  <si>
    <t>最大補助額</t>
    <rPh sb="0" eb="2">
      <t>サイダイ</t>
    </rPh>
    <rPh sb="2" eb="4">
      <t>ホジョ</t>
    </rPh>
    <rPh sb="4" eb="5">
      <t>ガク</t>
    </rPh>
    <phoneticPr fontId="23"/>
  </si>
  <si>
    <t>f/4</t>
    <phoneticPr fontId="23"/>
  </si>
  <si>
    <t>b+dの単純合計</t>
    <rPh sb="4" eb="6">
      <t>タンジュン</t>
    </rPh>
    <rPh sb="6" eb="8">
      <t>ゴウケイ</t>
    </rPh>
    <phoneticPr fontId="23"/>
  </si>
  <si>
    <t>f.最終補助額</t>
    <rPh sb="2" eb="4">
      <t>サイシュウ</t>
    </rPh>
    <rPh sb="4" eb="6">
      <t>ホジョ</t>
    </rPh>
    <rPh sb="6" eb="7">
      <t>ガク</t>
    </rPh>
    <phoneticPr fontId="23"/>
  </si>
  <si>
    <t>←端数から算出した加算値</t>
    <rPh sb="1" eb="3">
      <t>ハスウ</t>
    </rPh>
    <rPh sb="5" eb="7">
      <t>サンシュツ</t>
    </rPh>
    <rPh sb="9" eb="11">
      <t>カサン</t>
    </rPh>
    <rPh sb="11" eb="12">
      <t>チ</t>
    </rPh>
    <phoneticPr fontId="23"/>
  </si>
  <si>
    <t>計算結果(表示用)</t>
    <rPh sb="0" eb="2">
      <t>ケイサン</t>
    </rPh>
    <rPh sb="2" eb="4">
      <t>ケッカ</t>
    </rPh>
    <rPh sb="5" eb="8">
      <t>ヒョウジヨウ</t>
    </rPh>
    <phoneticPr fontId="23"/>
  </si>
  <si>
    <t>入力値</t>
    <rPh sb="0" eb="2">
      <t>ニュウリョク</t>
    </rPh>
    <rPh sb="2" eb="3">
      <t>チ</t>
    </rPh>
    <phoneticPr fontId="23"/>
  </si>
  <si>
    <t>上限補助額</t>
    <rPh sb="0" eb="2">
      <t>ジョウゲン</t>
    </rPh>
    <rPh sb="2" eb="4">
      <t>ホジョ</t>
    </rPh>
    <rPh sb="4" eb="5">
      <t>ガク</t>
    </rPh>
    <phoneticPr fontId="23"/>
  </si>
  <si>
    <t>F37</t>
    <phoneticPr fontId="23"/>
  </si>
  <si>
    <t>(a)以外経費</t>
    <rPh sb="3" eb="5">
      <t>イガイ</t>
    </rPh>
    <rPh sb="5" eb="7">
      <t>ケイヒ</t>
    </rPh>
    <phoneticPr fontId="23"/>
  </si>
  <si>
    <t>以外補助額/以外経費</t>
    <rPh sb="0" eb="2">
      <t>イガイ</t>
    </rPh>
    <rPh sb="2" eb="4">
      <t>ホジョ</t>
    </rPh>
    <rPh sb="4" eb="5">
      <t>ガク</t>
    </rPh>
    <rPh sb="6" eb="8">
      <t>イガイ</t>
    </rPh>
    <rPh sb="8" eb="10">
      <t>ケイヒ</t>
    </rPh>
    <phoneticPr fontId="23"/>
  </si>
  <si>
    <t>編集</t>
    <rPh sb="0" eb="2">
      <t>ヘンシュウ</t>
    </rPh>
    <phoneticPr fontId="23"/>
  </si>
  <si>
    <t>F38</t>
    <phoneticPr fontId="23"/>
  </si>
  <si>
    <t>(b)以外補助額</t>
    <rPh sb="3" eb="5">
      <t>イガイ</t>
    </rPh>
    <rPh sb="5" eb="7">
      <t>ホジョ</t>
    </rPh>
    <rPh sb="7" eb="8">
      <t>ガク</t>
    </rPh>
    <phoneticPr fontId="23"/>
  </si>
  <si>
    <t>補助率</t>
    <rPh sb="0" eb="2">
      <t>ホジョ</t>
    </rPh>
    <rPh sb="2" eb="3">
      <t>リツ</t>
    </rPh>
    <phoneticPr fontId="23"/>
  </si>
  <si>
    <t>F39</t>
  </si>
  <si>
    <t>(c)Web経費</t>
    <rPh sb="6" eb="8">
      <t>ケイヒ</t>
    </rPh>
    <phoneticPr fontId="23"/>
  </si>
  <si>
    <t>Web補助額/Web経費</t>
    <rPh sb="3" eb="5">
      <t>ホジョ</t>
    </rPh>
    <rPh sb="5" eb="6">
      <t>ガク</t>
    </rPh>
    <rPh sb="10" eb="12">
      <t>ケイヒ</t>
    </rPh>
    <phoneticPr fontId="23"/>
  </si>
  <si>
    <t>F40</t>
  </si>
  <si>
    <t>(d)Web補助額</t>
    <rPh sb="6" eb="8">
      <t>ホジョ</t>
    </rPh>
    <rPh sb="8" eb="9">
      <t>ガク</t>
    </rPh>
    <phoneticPr fontId="23"/>
  </si>
  <si>
    <t>F41</t>
  </si>
  <si>
    <r>
      <rPr>
        <sz val="11"/>
        <color theme="1"/>
        <rFont val="ＭＳ Ｐゴシック"/>
        <family val="3"/>
        <charset val="128"/>
        <scheme val="minor"/>
      </rPr>
      <t>(e)</t>
    </r>
    <r>
      <rPr>
        <sz val="11"/>
        <color theme="1"/>
        <rFont val="ＭＳ Ｐゴシック"/>
        <family val="3"/>
        <charset val="128"/>
        <scheme val="minor"/>
      </rPr>
      <t>経費合計</t>
    </r>
    <rPh sb="3" eb="5">
      <t>ケイヒ</t>
    </rPh>
    <rPh sb="5" eb="7">
      <t>ゴウケイ</t>
    </rPh>
    <phoneticPr fontId="23"/>
  </si>
  <si>
    <t>Web補助額/補助額計</t>
    <rPh sb="3" eb="5">
      <t>ホジョ</t>
    </rPh>
    <rPh sb="5" eb="6">
      <t>ガク</t>
    </rPh>
    <rPh sb="7" eb="9">
      <t>ホジョ</t>
    </rPh>
    <rPh sb="9" eb="10">
      <t>ガク</t>
    </rPh>
    <rPh sb="10" eb="11">
      <t>ケイ</t>
    </rPh>
    <phoneticPr fontId="23"/>
  </si>
  <si>
    <t>F42</t>
  </si>
  <si>
    <t>(f)補助額合計</t>
    <rPh sb="3" eb="5">
      <t>ホジョ</t>
    </rPh>
    <rPh sb="5" eb="6">
      <t>ガク</t>
    </rPh>
    <rPh sb="6" eb="8">
      <t>ゴウケイ</t>
    </rPh>
    <phoneticPr fontId="23"/>
  </si>
  <si>
    <t>コメント(表示用)</t>
    <rPh sb="5" eb="8">
      <t>ヒョウジヨウ</t>
    </rPh>
    <phoneticPr fontId="23"/>
  </si>
  <si>
    <t>１円加算</t>
    <rPh sb="1" eb="2">
      <t>エン</t>
    </rPh>
    <rPh sb="2" eb="4">
      <t>カサン</t>
    </rPh>
    <phoneticPr fontId="23"/>
  </si>
  <si>
    <t>以外０円</t>
    <rPh sb="0" eb="2">
      <t>イガイ</t>
    </rPh>
    <rPh sb="3" eb="4">
      <t>エン</t>
    </rPh>
    <phoneticPr fontId="23"/>
  </si>
  <si>
    <t>設備処分費1/2超</t>
    <rPh sb="0" eb="2">
      <t>セツビ</t>
    </rPh>
    <rPh sb="2" eb="4">
      <t>ショブン</t>
    </rPh>
    <rPh sb="4" eb="5">
      <t>ヒ</t>
    </rPh>
    <rPh sb="8" eb="9">
      <t>チョウ</t>
    </rPh>
    <phoneticPr fontId="23"/>
  </si>
  <si>
    <t>赤字事業者</t>
    <rPh sb="0" eb="2">
      <t>アカジ</t>
    </rPh>
    <rPh sb="2" eb="4">
      <t>ジギョウ</t>
    </rPh>
    <rPh sb="4" eb="5">
      <t>シャ</t>
    </rPh>
    <phoneticPr fontId="13"/>
  </si>
  <si>
    <t>上限補助額</t>
    <phoneticPr fontId="23"/>
  </si>
  <si>
    <t>設備処分費</t>
    <rPh sb="0" eb="2">
      <t>セツビ</t>
    </rPh>
    <rPh sb="2" eb="4">
      <t>ショブン</t>
    </rPh>
    <rPh sb="4" eb="5">
      <t>ヒ</t>
    </rPh>
    <phoneticPr fontId="13"/>
  </si>
  <si>
    <t>Web以外経費</t>
    <rPh sb="5" eb="7">
      <t>ケイヒ</t>
    </rPh>
    <phoneticPr fontId="23"/>
  </si>
  <si>
    <t>Web経費</t>
    <rPh sb="3" eb="5">
      <t>ケイヒ</t>
    </rPh>
    <phoneticPr fontId="23"/>
  </si>
  <si>
    <t>目次</t>
    <rPh sb="0" eb="2">
      <t>モクジ</t>
    </rPh>
    <phoneticPr fontId="1"/>
  </si>
  <si>
    <t>項目</t>
    <rPh sb="0" eb="2">
      <t>コウモク</t>
    </rPh>
    <phoneticPr fontId="1"/>
  </si>
  <si>
    <t>シート名</t>
    <rPh sb="3" eb="4">
      <t>メイ</t>
    </rPh>
    <phoneticPr fontId="1"/>
  </si>
  <si>
    <t>提出</t>
    <rPh sb="0" eb="2">
      <t>テイシュツ</t>
    </rPh>
    <phoneticPr fontId="1"/>
  </si>
  <si>
    <t>実績報告書</t>
    <rPh sb="0" eb="2">
      <t>ジッセキ</t>
    </rPh>
    <rPh sb="2" eb="5">
      <t>ホウコクショ</t>
    </rPh>
    <phoneticPr fontId="1"/>
  </si>
  <si>
    <t>シート1</t>
    <phoneticPr fontId="1"/>
  </si>
  <si>
    <t>経費支出管理表</t>
    <rPh sb="0" eb="2">
      <t>ケイヒ</t>
    </rPh>
    <rPh sb="2" eb="4">
      <t>シシュツ</t>
    </rPh>
    <rPh sb="4" eb="6">
      <t>カンリ</t>
    </rPh>
    <rPh sb="6" eb="7">
      <t>ヒョウ</t>
    </rPh>
    <phoneticPr fontId="1"/>
  </si>
  <si>
    <t>必須</t>
    <rPh sb="0" eb="2">
      <t>ヒッス</t>
    </rPh>
    <phoneticPr fontId="1"/>
  </si>
  <si>
    <t>シート2</t>
  </si>
  <si>
    <t>別紙3支出内訳表</t>
    <rPh sb="0" eb="2">
      <t>ベッシ</t>
    </rPh>
    <rPh sb="3" eb="5">
      <t>シシュツ</t>
    </rPh>
    <rPh sb="5" eb="7">
      <t>ウチワケ</t>
    </rPh>
    <rPh sb="7" eb="8">
      <t>ヒョウ</t>
    </rPh>
    <phoneticPr fontId="1"/>
  </si>
  <si>
    <t>シート3</t>
  </si>
  <si>
    <t>別紙4収益納付</t>
    <rPh sb="0" eb="2">
      <t>ベッシ</t>
    </rPh>
    <rPh sb="3" eb="5">
      <t>シュウエキ</t>
    </rPh>
    <rPh sb="5" eb="7">
      <t>ノウフ</t>
    </rPh>
    <phoneticPr fontId="1"/>
  </si>
  <si>
    <t>該当者のみ</t>
    <rPh sb="0" eb="3">
      <t>ガイトウシャ</t>
    </rPh>
    <phoneticPr fontId="1"/>
  </si>
  <si>
    <t>シート5</t>
  </si>
  <si>
    <t>様式第11-2取得財産管理明細表</t>
    <rPh sb="0" eb="2">
      <t>ヨウシキ</t>
    </rPh>
    <rPh sb="2" eb="3">
      <t>ダイ</t>
    </rPh>
    <rPh sb="7" eb="9">
      <t>シュトク</t>
    </rPh>
    <rPh sb="9" eb="11">
      <t>ザイサン</t>
    </rPh>
    <rPh sb="11" eb="13">
      <t>カンリ</t>
    </rPh>
    <rPh sb="13" eb="16">
      <t>メイサイヒョウ</t>
    </rPh>
    <phoneticPr fontId="1"/>
  </si>
  <si>
    <t>精算払請求書</t>
    <rPh sb="0" eb="2">
      <t>セイサン</t>
    </rPh>
    <rPh sb="2" eb="3">
      <t>バライ</t>
    </rPh>
    <rPh sb="3" eb="6">
      <t>セイキュウショ</t>
    </rPh>
    <phoneticPr fontId="1"/>
  </si>
  <si>
    <t>シート6</t>
  </si>
  <si>
    <t>様式第9精算払請求書</t>
    <rPh sb="0" eb="2">
      <t>ヨウシキ</t>
    </rPh>
    <rPh sb="2" eb="3">
      <t>ダイ</t>
    </rPh>
    <rPh sb="4" eb="6">
      <t>セイサン</t>
    </rPh>
    <rPh sb="6" eb="7">
      <t>バライ</t>
    </rPh>
    <rPh sb="7" eb="10">
      <t>セイキュウショ</t>
    </rPh>
    <phoneticPr fontId="1"/>
  </si>
  <si>
    <t>参考資料</t>
    <rPh sb="0" eb="2">
      <t>サンコウ</t>
    </rPh>
    <rPh sb="2" eb="4">
      <t>シリョウ</t>
    </rPh>
    <phoneticPr fontId="1"/>
  </si>
  <si>
    <t>シート8</t>
  </si>
  <si>
    <t>参考　交付決定通知書とは</t>
    <phoneticPr fontId="1"/>
  </si>
  <si>
    <t>-</t>
    <phoneticPr fontId="1"/>
  </si>
  <si>
    <t>シート9</t>
  </si>
  <si>
    <t>参考　確定通知書とは</t>
    <rPh sb="3" eb="5">
      <t>カクテイ</t>
    </rPh>
    <phoneticPr fontId="1"/>
  </si>
  <si>
    <t>（別紙４）【様式第８：実績報告書に添付】</t>
    <phoneticPr fontId="1"/>
  </si>
  <si>
    <t>収益納付に係る報告書</t>
  </si>
  <si>
    <t>事業者名：</t>
    <rPh sb="0" eb="3">
      <t>ジギョウシャ</t>
    </rPh>
    <rPh sb="3" eb="4">
      <t>メイ</t>
    </rPh>
    <phoneticPr fontId="1"/>
  </si>
  <si>
    <t>番　　号：</t>
    <rPh sb="0" eb="1">
      <t>バン</t>
    </rPh>
    <rPh sb="3" eb="4">
      <t>ゴウ</t>
    </rPh>
    <phoneticPr fontId="1"/>
  </si>
  <si>
    <t>記</t>
  </si>
  <si>
    <t>補助事業の実施結果の事業化等の有無</t>
    <phoneticPr fontId="1"/>
  </si>
  <si>
    <t>１．補助事業の実施結果の事業化</t>
    <phoneticPr fontId="1"/>
  </si>
  <si>
    <t>有</t>
    <rPh sb="0" eb="1">
      <t>アリ</t>
    </rPh>
    <phoneticPr fontId="1"/>
  </si>
  <si>
    <t>無</t>
    <rPh sb="0" eb="1">
      <t>ナシ</t>
    </rPh>
    <phoneticPr fontId="1"/>
  </si>
  <si>
    <t>２．産業財産権等の譲渡または実施権の設定</t>
    <phoneticPr fontId="1"/>
  </si>
  <si>
    <t>３．その他補助事業の実施により発生した収益</t>
    <phoneticPr fontId="1"/>
  </si>
  <si>
    <t>（単位：円）</t>
    <phoneticPr fontId="1"/>
  </si>
  <si>
    <t>計画名</t>
    <phoneticPr fontId="1"/>
  </si>
  <si>
    <t>補助金額（A）</t>
  </si>
  <si>
    <t>補助対象経費（B）</t>
  </si>
  <si>
    <t>補助事業に係る売上額（C）</t>
  </si>
  <si>
    <t>補助事業に係る収益額（D）</t>
  </si>
  <si>
    <t>控除額（Ｅ）</t>
  </si>
  <si>
    <t>納付額（Ｆ）</t>
  </si>
  <si>
    <t>【記載注意事項】</t>
  </si>
  <si>
    <t>（１）１．～３．においてすべて「無」（１．については、事業実施期間内に売上なし）の場合には、</t>
  </si>
  <si>
    <t xml:space="preserve">      上記の表への記入は不要。</t>
    <phoneticPr fontId="1"/>
  </si>
  <si>
    <t>（２）「補助金額（Ａ）」は、別紙３（５）に記載の額をいう。</t>
    <phoneticPr fontId="1"/>
  </si>
  <si>
    <t>（３）「補助事業対象経費（Ｂ）」とは、別紙３の支出内訳書に記載の「補助対象経費合計（上記1．～11.）」</t>
    <phoneticPr fontId="1"/>
  </si>
  <si>
    <t>　　　をいう。</t>
    <phoneticPr fontId="1"/>
  </si>
  <si>
    <t>（４）「補助事業に係る売上額（Ｃ）」とは、補助事業期間における当該事業の売上額をいう。</t>
  </si>
  <si>
    <r>
      <t>（５）「補助事業に係る収益額（Ｄ）」とは、</t>
    </r>
    <r>
      <rPr>
        <u/>
        <sz val="10.5"/>
        <color indexed="8"/>
        <rFont val="ＭＳ 明朝"/>
        <family val="1"/>
        <charset val="128"/>
      </rPr>
      <t>「補助事業に係る売上額（Ｃ）」から、同売上額を得るのに</t>
    </r>
  </si>
  <si>
    <r>
      <rPr>
        <sz val="10.5"/>
        <color indexed="8"/>
        <rFont val="ＭＳ 明朝"/>
        <family val="1"/>
        <charset val="128"/>
      </rPr>
      <t xml:space="preserve">      </t>
    </r>
    <r>
      <rPr>
        <u/>
        <sz val="10.5"/>
        <color indexed="8"/>
        <rFont val="ＭＳ 明朝"/>
        <family val="1"/>
        <charset val="128"/>
      </rPr>
      <t>要した額（補助対象経費以外の製造原価・販売管理費等）を差し引いた額をいう。</t>
    </r>
    <phoneticPr fontId="1"/>
  </si>
  <si>
    <r>
      <t xml:space="preserve">　     </t>
    </r>
    <r>
      <rPr>
        <u/>
        <sz val="10.5"/>
        <color indexed="8"/>
        <rFont val="ＭＳ 明朝"/>
        <family val="1"/>
        <charset val="128"/>
      </rPr>
      <t>なお、「補助事業に係る収益額（Ｄ）」がゼロまたはマイナスの場合には、（Ｄ）にゼロと記載する。</t>
    </r>
    <phoneticPr fontId="1"/>
  </si>
  <si>
    <t>（６）「控除額（Ｅ）」とは、「補助事業対象経費（Ｂ）」のうち、補助事業者が自己負担によって支出し</t>
  </si>
  <si>
    <t xml:space="preserve">      た額」をいう。　控除額（Ｅ）＝補助事業対象経費（Ｂ）－補助金額（Ａ）</t>
    <phoneticPr fontId="1"/>
  </si>
  <si>
    <t>（７）「納付額（Ｆ）」＝（「補助事業に係る収益額（Ｄ）」－「控除額（Ｅ）」）</t>
  </si>
  <si>
    <t xml:space="preserve">                           ×（「補助金額（Ａ）」／「補助事業対象経費（Ｂ）」）　＊円未満切上げ</t>
    <phoneticPr fontId="1"/>
  </si>
  <si>
    <t>（注）補助事業に係る収益額等の算定に必要な資料を添付すること。</t>
  </si>
  <si>
    <t>（注）共同申請の場合は、補助事業者ごとに作成すること。</t>
  </si>
  <si>
    <t>住　　所</t>
    <phoneticPr fontId="1"/>
  </si>
  <si>
    <t>名　　称</t>
  </si>
  <si>
    <t>代表者の役職・氏名</t>
    <phoneticPr fontId="1"/>
  </si>
  <si>
    <t>印</t>
    <phoneticPr fontId="1"/>
  </si>
  <si>
    <t>（様式第１１－２）</t>
  </si>
  <si>
    <t>取得財産等管理明細表</t>
    <phoneticPr fontId="1"/>
  </si>
  <si>
    <t>　　　区分
財産名　　</t>
    <phoneticPr fontId="1"/>
  </si>
  <si>
    <t>規格</t>
  </si>
  <si>
    <t>数量</t>
  </si>
  <si>
    <t>単価
(税抜）</t>
    <rPh sb="4" eb="6">
      <t>ゼイヌキ</t>
    </rPh>
    <phoneticPr fontId="1"/>
  </si>
  <si>
    <t>金額
（税抜）</t>
    <rPh sb="4" eb="6">
      <t>ゼイヌキ</t>
    </rPh>
    <phoneticPr fontId="1"/>
  </si>
  <si>
    <t>取得
年月日</t>
    <phoneticPr fontId="1"/>
  </si>
  <si>
    <t>保管場所</t>
  </si>
  <si>
    <t>備考</t>
  </si>
  <si>
    <t>　　　２．数量は、同一規格であれば一括して記載して差し支えない。ただし、単価が</t>
  </si>
  <si>
    <t>　　　　　異なる場合には区分して記載のこと。</t>
    <phoneticPr fontId="1"/>
  </si>
  <si>
    <t>　　　３．取得年月日は、検査を行う場合は検収年月日を記載のこと。</t>
  </si>
  <si>
    <r>
      <t>確定通知書が発行された</t>
    </r>
    <r>
      <rPr>
        <b/>
        <sz val="20"/>
        <color indexed="10"/>
        <rFont val="ＭＳ Ｐゴシック"/>
        <family val="3"/>
        <charset val="128"/>
      </rPr>
      <t>後に</t>
    </r>
    <r>
      <rPr>
        <b/>
        <sz val="20"/>
        <color indexed="13"/>
        <rFont val="ＭＳ Ｐゴシック"/>
        <family val="3"/>
        <charset val="128"/>
      </rPr>
      <t>作成する様式です。</t>
    </r>
    <rPh sb="0" eb="2">
      <t>カクテイ</t>
    </rPh>
    <rPh sb="2" eb="4">
      <t>ツウチ</t>
    </rPh>
    <rPh sb="4" eb="5">
      <t>ショ</t>
    </rPh>
    <rPh sb="6" eb="8">
      <t>ハッコウ</t>
    </rPh>
    <rPh sb="11" eb="12">
      <t>アト</t>
    </rPh>
    <rPh sb="13" eb="15">
      <t>サクセイ</t>
    </rPh>
    <rPh sb="17" eb="19">
      <t>ヨウシキ</t>
    </rPh>
    <phoneticPr fontId="1"/>
  </si>
  <si>
    <t>（様式第９）</t>
    <phoneticPr fontId="1"/>
  </si>
  <si>
    <t>年   月    日</t>
    <phoneticPr fontId="1"/>
  </si>
  <si>
    <t>全国商工会連合会　会長　殿</t>
  </si>
  <si>
    <t>小規模事業者持続化補助金に係る補助金精算払請求書</t>
  </si>
  <si>
    <t>１．補助事業名（補助金交付決定通知書の日付を記載のこと。）</t>
  </si>
  <si>
    <t>　　　　小規模事業者持続化補助金事業</t>
  </si>
  <si>
    <t>２．請求金額（単位は円とし、算用数字を用いること。）</t>
  </si>
  <si>
    <r>
      <t>　　　　　　　　　　</t>
    </r>
    <r>
      <rPr>
        <sz val="12"/>
        <color indexed="8"/>
        <rFont val="ＭＳ 明朝"/>
        <family val="1"/>
        <charset val="128"/>
      </rPr>
      <t>　　　　　　　　　　　　　　円</t>
    </r>
  </si>
  <si>
    <t>円</t>
    <rPh sb="0" eb="1">
      <t>エン</t>
    </rPh>
    <phoneticPr fontId="1"/>
  </si>
  <si>
    <t xml:space="preserve">    </t>
  </si>
  <si>
    <t>３．振込先金融機関名、支店名、預金の種別、口座番号および預金の名義（カタカナ）</t>
  </si>
  <si>
    <r>
      <rPr>
        <sz val="12"/>
        <color indexed="8"/>
        <rFont val="ＭＳ 明朝"/>
        <family val="1"/>
        <charset val="128"/>
      </rPr>
      <t>　　　　</t>
    </r>
    <r>
      <rPr>
        <u/>
        <sz val="12"/>
        <color indexed="8"/>
        <rFont val="ＭＳ 明朝"/>
        <family val="1"/>
        <charset val="128"/>
      </rPr>
      <t>ジのコピーを添付すること。</t>
    </r>
    <phoneticPr fontId="1"/>
  </si>
  <si>
    <t>振込先金融機関名：</t>
    <phoneticPr fontId="1"/>
  </si>
  <si>
    <t>金融機関コード（４桁）：</t>
    <rPh sb="0" eb="4">
      <t>キンユウキカン</t>
    </rPh>
    <phoneticPr fontId="1"/>
  </si>
  <si>
    <t>支店名：</t>
    <phoneticPr fontId="1"/>
  </si>
  <si>
    <t>支店コード（３桁）：</t>
    <phoneticPr fontId="1"/>
  </si>
  <si>
    <t>預金の種別：</t>
    <phoneticPr fontId="1"/>
  </si>
  <si>
    <t>口座番号：</t>
    <phoneticPr fontId="1"/>
  </si>
  <si>
    <t>預金の名義(カタカナ)：</t>
    <phoneticPr fontId="1"/>
  </si>
  <si>
    <t>参考：交付決定通知書とは？</t>
    <rPh sb="0" eb="2">
      <t>サンコウ</t>
    </rPh>
    <rPh sb="3" eb="5">
      <t>コウフ</t>
    </rPh>
    <rPh sb="5" eb="7">
      <t>ケッテイ</t>
    </rPh>
    <rPh sb="7" eb="9">
      <t>ツウチ</t>
    </rPh>
    <rPh sb="9" eb="10">
      <t>ショ</t>
    </rPh>
    <phoneticPr fontId="1"/>
  </si>
  <si>
    <t>交付決定通知書（見本）</t>
    <rPh sb="0" eb="2">
      <t>コウフ</t>
    </rPh>
    <rPh sb="2" eb="4">
      <t>ケッテイ</t>
    </rPh>
    <rPh sb="4" eb="6">
      <t>ツウチ</t>
    </rPh>
    <rPh sb="6" eb="7">
      <t>ショ</t>
    </rPh>
    <rPh sb="8" eb="10">
      <t>ミホン</t>
    </rPh>
    <phoneticPr fontId="1"/>
  </si>
  <si>
    <t>参考：確定通知書とは？</t>
    <rPh sb="0" eb="2">
      <t>サンコウ</t>
    </rPh>
    <rPh sb="3" eb="5">
      <t>カクテイ</t>
    </rPh>
    <rPh sb="5" eb="7">
      <t>ツウチ</t>
    </rPh>
    <rPh sb="7" eb="8">
      <t>ショ</t>
    </rPh>
    <phoneticPr fontId="1"/>
  </si>
  <si>
    <t>確定通知書（見本）</t>
    <rPh sb="0" eb="2">
      <t>カクテイ</t>
    </rPh>
    <rPh sb="2" eb="4">
      <t>ツウチ</t>
    </rPh>
    <rPh sb="4" eb="5">
      <t>ショ</t>
    </rPh>
    <rPh sb="6" eb="8">
      <t>ミホン</t>
    </rPh>
    <phoneticPr fontId="1"/>
  </si>
  <si>
    <t>５．事業者区分　：</t>
    <rPh sb="2" eb="5">
      <t>ジギョウシャ</t>
    </rPh>
    <rPh sb="5" eb="7">
      <t>クブン</t>
    </rPh>
    <phoneticPr fontId="1"/>
  </si>
  <si>
    <t>４．補助金の額　：</t>
    <rPh sb="2" eb="5">
      <t>ホジョキン</t>
    </rPh>
    <rPh sb="6" eb="7">
      <t>ガク</t>
    </rPh>
    <phoneticPr fontId="1"/>
  </si>
  <si>
    <t>＊交付決定通知書に記した補助金の額を記入してください</t>
    <rPh sb="1" eb="3">
      <t>コウフ</t>
    </rPh>
    <rPh sb="3" eb="5">
      <t>ケッテイ</t>
    </rPh>
    <rPh sb="5" eb="8">
      <t>ツウチショ</t>
    </rPh>
    <rPh sb="9" eb="10">
      <t>シル</t>
    </rPh>
    <rPh sb="12" eb="15">
      <t>ホジョキン</t>
    </rPh>
    <rPh sb="16" eb="17">
      <t>ガク</t>
    </rPh>
    <rPh sb="18" eb="20">
      <t>キニュウ</t>
    </rPh>
    <phoneticPr fontId="1"/>
  </si>
  <si>
    <r>
      <t>　　　　（</t>
    </r>
    <r>
      <rPr>
        <sz val="12"/>
        <color indexed="8"/>
        <rFont val="Century"/>
        <family val="1"/>
      </rPr>
      <t>20</t>
    </r>
    <r>
      <rPr>
        <sz val="12"/>
        <color indexed="8"/>
        <rFont val="ＭＳ 明朝"/>
        <family val="1"/>
        <charset val="128"/>
      </rPr>
      <t>●年　月　日交付決定（第●回受付締切分））</t>
    </r>
    <phoneticPr fontId="13"/>
  </si>
  <si>
    <t>※　↑　別紙収益納付式</t>
    <rPh sb="4" eb="6">
      <t>ベッシ</t>
    </rPh>
    <rPh sb="6" eb="8">
      <t>シュウエキ</t>
    </rPh>
    <rPh sb="8" eb="10">
      <t>ノウフ</t>
    </rPh>
    <rPh sb="10" eb="11">
      <t>シキ</t>
    </rPh>
    <phoneticPr fontId="13"/>
  </si>
  <si>
    <t>▼判定式（参考）</t>
    <rPh sb="1" eb="3">
      <t>ハンテイ</t>
    </rPh>
    <rPh sb="3" eb="4">
      <t>シキ</t>
    </rPh>
    <rPh sb="5" eb="7">
      <t>サンコウ</t>
    </rPh>
    <phoneticPr fontId="1"/>
  </si>
  <si>
    <r>
      <t>　　　</t>
    </r>
    <r>
      <rPr>
        <u/>
        <sz val="12"/>
        <color indexed="8"/>
        <rFont val="ＭＳ 明朝"/>
        <family val="1"/>
        <charset val="128"/>
      </rPr>
      <t>＊以下の７項目（カタカナの名義含む）が記載された当該口座の預金通帳のペー</t>
    </r>
    <phoneticPr fontId="13"/>
  </si>
  <si>
    <t>＊交付決定通知の左上に記した　１０ケタの番号を記入してください</t>
    <phoneticPr fontId="1"/>
  </si>
  <si>
    <t>　20●年 月 日付けをもって交付決定の通知があった上記の補助事業に関し、補助事業の実施期間内における事業化等の状況について、小規模事業者持続化補助金＜一般型＞交付規程第２７条の規定に基づき、下記のとおり報告します。</t>
    <phoneticPr fontId="1"/>
  </si>
  <si>
    <t>　補助事業者が提出した、実績報告書に係る補助事業の実施結果を事務局で確認し、認めた場合に送付される書類です。
　　※実績報告書の内容次第では、報告した金額より減額される場合もあります。
　確定通知書が発行されていない場合は、請求書（交付規程様式第9）を提出されても、補助金をお支払いすることはありません。</t>
    <rPh sb="1" eb="3">
      <t>ホジョ</t>
    </rPh>
    <rPh sb="3" eb="5">
      <t>ジギョウ</t>
    </rPh>
    <rPh sb="5" eb="6">
      <t>シャ</t>
    </rPh>
    <rPh sb="7" eb="9">
      <t>テイシュツ</t>
    </rPh>
    <rPh sb="12" eb="14">
      <t>ジッセキ</t>
    </rPh>
    <rPh sb="14" eb="17">
      <t>ホウコクショ</t>
    </rPh>
    <rPh sb="18" eb="19">
      <t>カカ</t>
    </rPh>
    <rPh sb="20" eb="22">
      <t>ホジョ</t>
    </rPh>
    <rPh sb="22" eb="24">
      <t>ジギョウ</t>
    </rPh>
    <rPh sb="25" eb="27">
      <t>ジッシ</t>
    </rPh>
    <rPh sb="27" eb="29">
      <t>ケッカ</t>
    </rPh>
    <rPh sb="30" eb="33">
      <t>ジムキョク</t>
    </rPh>
    <rPh sb="34" eb="36">
      <t>カクニン</t>
    </rPh>
    <rPh sb="38" eb="39">
      <t>ミト</t>
    </rPh>
    <rPh sb="41" eb="43">
      <t>バアイ</t>
    </rPh>
    <rPh sb="44" eb="46">
      <t>ソウフ</t>
    </rPh>
    <rPh sb="49" eb="51">
      <t>ショルイ</t>
    </rPh>
    <rPh sb="58" eb="60">
      <t>ジッセキ</t>
    </rPh>
    <rPh sb="60" eb="63">
      <t>ホウコクショ</t>
    </rPh>
    <rPh sb="64" eb="66">
      <t>ナイヨウ</t>
    </rPh>
    <rPh sb="66" eb="68">
      <t>シダイ</t>
    </rPh>
    <rPh sb="71" eb="73">
      <t>ホウコク</t>
    </rPh>
    <rPh sb="75" eb="77">
      <t>キンガク</t>
    </rPh>
    <rPh sb="79" eb="81">
      <t>ゲンガク</t>
    </rPh>
    <rPh sb="84" eb="86">
      <t>バアイ</t>
    </rPh>
    <rPh sb="94" eb="96">
      <t>カクテイ</t>
    </rPh>
    <rPh sb="96" eb="98">
      <t>ツウチ</t>
    </rPh>
    <rPh sb="98" eb="99">
      <t>ショ</t>
    </rPh>
    <rPh sb="100" eb="102">
      <t>ハッコウ</t>
    </rPh>
    <rPh sb="108" eb="110">
      <t>バアイ</t>
    </rPh>
    <rPh sb="112" eb="115">
      <t>セイキュウショ</t>
    </rPh>
    <rPh sb="116" eb="118">
      <t>コウフ</t>
    </rPh>
    <rPh sb="118" eb="120">
      <t>キテイ</t>
    </rPh>
    <rPh sb="120" eb="122">
      <t>ヨウシキ</t>
    </rPh>
    <rPh sb="122" eb="123">
      <t>ダイ</t>
    </rPh>
    <rPh sb="126" eb="128">
      <t>テイシュツ</t>
    </rPh>
    <rPh sb="133" eb="136">
      <t>ホジョキン</t>
    </rPh>
    <rPh sb="138" eb="140">
      <t>シハラ</t>
    </rPh>
    <phoneticPr fontId="1"/>
  </si>
  <si>
    <r>
      <t>　申請された事業内容が補助の要件等を満たしており、補助金を交付すべきものと認められるものについて、交付決定通知書により採択事業者に通知します。
　「HP上の採択リストには名前が載っていて採択されているのに、交付決定通知書が手元に届いていない！」という場合は、
　①連絡担当者と連絡がつかない（記載の住所等の連絡先が間違っている）
　②申請内容に修正箇所がある　など
が考えられますので、地方事務局（もしくは商工会）からの連絡には必ず応じてください。
　</t>
    </r>
    <r>
      <rPr>
        <u/>
        <sz val="11"/>
        <color indexed="8"/>
        <rFont val="ＭＳ 明朝"/>
        <family val="1"/>
        <charset val="128"/>
      </rPr>
      <t>採択事業者に対して実際に交付する（支払う）補助金の額は、採択事業者から実績報告書の提出を受けた後に事務局が実施する「確定作業」により決定されるものであり、交付決定通知書に記載の額ではないことにご留意ください。</t>
    </r>
    <rPh sb="61" eb="64">
      <t>ジギョウシャ</t>
    </rPh>
    <rPh sb="76" eb="77">
      <t>ジョウ</t>
    </rPh>
    <rPh sb="78" eb="80">
      <t>サイタク</t>
    </rPh>
    <rPh sb="85" eb="87">
      <t>ナマエ</t>
    </rPh>
    <rPh sb="88" eb="89">
      <t>ノ</t>
    </rPh>
    <rPh sb="93" eb="95">
      <t>サイタク</t>
    </rPh>
    <rPh sb="103" eb="105">
      <t>コウフ</t>
    </rPh>
    <rPh sb="105" eb="107">
      <t>ケッテイ</t>
    </rPh>
    <rPh sb="107" eb="109">
      <t>ツウチ</t>
    </rPh>
    <rPh sb="109" eb="110">
      <t>ショ</t>
    </rPh>
    <rPh sb="111" eb="113">
      <t>テモト</t>
    </rPh>
    <rPh sb="114" eb="115">
      <t>トド</t>
    </rPh>
    <rPh sb="125" eb="127">
      <t>バアイ</t>
    </rPh>
    <rPh sb="132" eb="134">
      <t>レンラク</t>
    </rPh>
    <rPh sb="134" eb="137">
      <t>タントウシャ</t>
    </rPh>
    <rPh sb="146" eb="148">
      <t>キサイ</t>
    </rPh>
    <rPh sb="149" eb="151">
      <t>ジュウショ</t>
    </rPh>
    <rPh sb="151" eb="152">
      <t>トウ</t>
    </rPh>
    <rPh sb="153" eb="156">
      <t>レンラクサキ</t>
    </rPh>
    <rPh sb="157" eb="159">
      <t>マチガ</t>
    </rPh>
    <rPh sb="172" eb="174">
      <t>シュウセイ</t>
    </rPh>
    <rPh sb="174" eb="176">
      <t>カショ</t>
    </rPh>
    <rPh sb="184" eb="185">
      <t>カンガ</t>
    </rPh>
    <rPh sb="193" eb="195">
      <t>チホウ</t>
    </rPh>
    <rPh sb="195" eb="198">
      <t>ジムキョク</t>
    </rPh>
    <rPh sb="203" eb="206">
      <t>ショウコウカイ</t>
    </rPh>
    <rPh sb="210" eb="212">
      <t>レンラク</t>
    </rPh>
    <rPh sb="214" eb="215">
      <t>カナラ</t>
    </rPh>
    <rPh sb="216" eb="217">
      <t>オウ</t>
    </rPh>
    <phoneticPr fontId="1"/>
  </si>
  <si>
    <t>（注）１．対象となる取得財産等は、取得価格または効用の増加価格が小規模事業者持続化</t>
    <phoneticPr fontId="1"/>
  </si>
  <si>
    <t>　　　　　補助金＜一般型＞交付規程第２５条第１項に定める処分制限額以上の財産とする。</t>
    <phoneticPr fontId="1"/>
  </si>
  <si>
    <t>下記のとおり請求します。</t>
    <phoneticPr fontId="1"/>
  </si>
  <si>
    <t xml:space="preserve"> 小規模事業者持続化補助金＜一般型＞交付規程第２０条第２項の規定に基づき、補助金を</t>
    <phoneticPr fontId="1"/>
  </si>
  <si>
    <t>【注意】</t>
    <rPh sb="1" eb="3">
      <t>チュウイ</t>
    </rPh>
    <phoneticPr fontId="13"/>
  </si>
  <si>
    <t>＊「課税事業者」・「免税事業者」・「簡易課税事業者」・「２割特例」の
　いずれに該当するか記入します</t>
    <rPh sb="2" eb="4">
      <t>カゼイ</t>
    </rPh>
    <rPh sb="4" eb="7">
      <t>ジギョウシャ</t>
    </rPh>
    <rPh sb="10" eb="12">
      <t>メンゼイ</t>
    </rPh>
    <rPh sb="12" eb="15">
      <t>ジギョウシャ</t>
    </rPh>
    <rPh sb="18" eb="20">
      <t>カンイ</t>
    </rPh>
    <rPh sb="20" eb="22">
      <t>カゼイ</t>
    </rPh>
    <rPh sb="22" eb="25">
      <t>ジギョウシャ</t>
    </rPh>
    <rPh sb="40" eb="42">
      <t>ガイトウ</t>
    </rPh>
    <rPh sb="45" eb="47">
      <t>キニュウ</t>
    </rPh>
    <phoneticPr fontId="1"/>
  </si>
  <si>
    <r>
      <t>　　（</t>
    </r>
    <r>
      <rPr>
        <b/>
        <sz val="11"/>
        <color rgb="FFFF0000"/>
        <rFont val="ＭＳ 明朝"/>
        <family val="1"/>
        <charset val="128"/>
      </rPr>
      <t>直接被害の場合最大50万円、間接被害の場合最大25万円</t>
    </r>
    <r>
      <rPr>
        <sz val="11"/>
        <color theme="1"/>
        <rFont val="ＭＳ 明朝"/>
        <family val="1"/>
        <charset val="128"/>
      </rPr>
      <t>）</t>
    </r>
    <phoneticPr fontId="13"/>
  </si>
  <si>
    <t>４．展示会等出展費（オンラインによる展示会・商談会等を含む）</t>
    <rPh sb="18" eb="21">
      <t>テンジカイ</t>
    </rPh>
    <rPh sb="22" eb="25">
      <t>ショウダンカイ</t>
    </rPh>
    <rPh sb="25" eb="26">
      <t>トウ</t>
    </rPh>
    <rPh sb="27" eb="28">
      <t>フク</t>
    </rPh>
    <phoneticPr fontId="13"/>
  </si>
  <si>
    <t>５．旅費</t>
  </si>
  <si>
    <t>６．新商品開発費</t>
    <rPh sb="2" eb="5">
      <t>シンショウヒン</t>
    </rPh>
    <phoneticPr fontId="13"/>
  </si>
  <si>
    <t>７．資料購入費</t>
  </si>
  <si>
    <t>８．借料</t>
  </si>
  <si>
    <t>９．設備処分費（②）</t>
  </si>
  <si>
    <t>10．委託・外注費</t>
    <rPh sb="3" eb="5">
      <t>イタク</t>
    </rPh>
    <rPh sb="6" eb="9">
      <t>ガイチュウヒ</t>
    </rPh>
    <phoneticPr fontId="1"/>
  </si>
  <si>
    <t>11．車両購入費</t>
    <rPh sb="3" eb="5">
      <t>シャリョウ</t>
    </rPh>
    <rPh sb="5" eb="8">
      <t>コウニュウヒ</t>
    </rPh>
    <phoneticPr fontId="1"/>
  </si>
  <si>
    <t>選択</t>
  </si>
  <si>
    <t>※１：収益納付がある場合には、補助金の確定額から納付分が減額されて精算されます。
（別紙４の納付額（F）に記載がある場合は、「収益納付額（控除される額）」の欄に、別紙４の納付額（F）を記入）</t>
    <phoneticPr fontId="13"/>
  </si>
  <si>
    <t>※２：ウェブサイト関連費は、交付すべき補助金の額の確定時に認められる補助金総額の1/4が上限。</t>
    <rPh sb="9" eb="12">
      <t>カンレンヒ</t>
    </rPh>
    <rPh sb="14" eb="16">
      <t>コウフ</t>
    </rPh>
    <rPh sb="29" eb="30">
      <t>ミト</t>
    </rPh>
    <rPh sb="34" eb="39">
      <t>ホジョキンソウガク</t>
    </rPh>
    <rPh sb="44" eb="46">
      <t>ジョウゲン</t>
    </rPh>
    <phoneticPr fontId="13"/>
  </si>
  <si>
    <t>（２）≦（５）×1/4であるか（※２）</t>
    <phoneticPr fontId="13"/>
  </si>
  <si>
    <t>（６）収益納付額（控除される額）（※１）</t>
    <rPh sb="3" eb="5">
      <t>シュウエキ</t>
    </rPh>
    <rPh sb="5" eb="7">
      <t>ノウフ</t>
    </rPh>
    <rPh sb="7" eb="8">
      <t>ガク</t>
    </rPh>
    <rPh sb="9" eb="11">
      <t>コウジョ</t>
    </rPh>
    <rPh sb="14" eb="15">
      <t>ガク</t>
    </rPh>
    <phoneticPr fontId="13"/>
  </si>
  <si>
    <t>（１）③の3分の2以内の金額（円未満は切り捨て）</t>
    <phoneticPr fontId="13"/>
  </si>
  <si>
    <t>（２）④の3分の2以内の金額（円未満は切り捨て）</t>
    <phoneticPr fontId="13"/>
  </si>
  <si>
    <t>３分の２以内</t>
  </si>
  <si>
    <t>直接被害（上限200万円）</t>
  </si>
  <si>
    <r>
      <t>本データは、災害支援枠</t>
    </r>
    <r>
      <rPr>
        <sz val="9"/>
        <color theme="1"/>
        <rFont val="ＭＳ Ｐゴシック"/>
        <family val="3"/>
        <charset val="128"/>
        <scheme val="minor"/>
      </rPr>
      <t>（令和6年度能登半島地震）</t>
    </r>
    <r>
      <rPr>
        <sz val="11"/>
        <color theme="1"/>
        <rFont val="ＭＳ Ｐゴシック"/>
        <family val="3"/>
        <charset val="128"/>
        <scheme val="minor"/>
      </rPr>
      <t>採択の事業者様が使用するデータです。</t>
    </r>
    <rPh sb="0" eb="1">
      <t>ホン</t>
    </rPh>
    <rPh sb="6" eb="11">
      <t>サイガイシエンワク</t>
    </rPh>
    <rPh sb="12" eb="14">
      <t>レイワ</t>
    </rPh>
    <rPh sb="15" eb="17">
      <t>ネンド</t>
    </rPh>
    <rPh sb="17" eb="19">
      <t>ノト</t>
    </rPh>
    <rPh sb="19" eb="23">
      <t>ハントウジシン</t>
    </rPh>
    <rPh sb="24" eb="26">
      <t>サイタク</t>
    </rPh>
    <rPh sb="27" eb="30">
      <t>ジギョウシャ</t>
    </rPh>
    <rPh sb="30" eb="31">
      <t>サマ</t>
    </rPh>
    <rPh sb="32" eb="34">
      <t>シヨウ</t>
    </rPh>
    <phoneticPr fontId="13"/>
  </si>
  <si>
    <t>　※第1次受付締切分は、申請締切が2024年2月29日です。</t>
    <rPh sb="2" eb="3">
      <t>ダイ</t>
    </rPh>
    <rPh sb="4" eb="5">
      <t>ジ</t>
    </rPh>
    <rPh sb="5" eb="7">
      <t>ウケツケ</t>
    </rPh>
    <rPh sb="7" eb="9">
      <t>シメキリ</t>
    </rPh>
    <rPh sb="9" eb="10">
      <t>ブン</t>
    </rPh>
    <rPh sb="12" eb="14">
      <t>シンセイ</t>
    </rPh>
    <rPh sb="14" eb="16">
      <t>シメキリ</t>
    </rPh>
    <rPh sb="21" eb="22">
      <t>ネン</t>
    </rPh>
    <rPh sb="23" eb="24">
      <t>ガツ</t>
    </rPh>
    <phoneticPr fontId="13"/>
  </si>
  <si>
    <t>全国商工会連合会　持続化補助金特設ページ　災害支援枠の</t>
    <rPh sb="0" eb="8">
      <t>ゼンコクショウコウカイレンゴウカイ</t>
    </rPh>
    <rPh sb="9" eb="17">
      <t>ジゾクカホジョキントクセツ</t>
    </rPh>
    <rPh sb="21" eb="26">
      <t>サイガイシエンワク</t>
    </rPh>
    <phoneticPr fontId="13"/>
  </si>
  <si>
    <r>
      <rPr>
        <b/>
        <sz val="11"/>
        <color rgb="FFFF0000"/>
        <rFont val="ＭＳ Ｐゴシック"/>
        <family val="3"/>
        <charset val="128"/>
        <scheme val="minor"/>
      </rPr>
      <t>「採択者向け情報」</t>
    </r>
    <r>
      <rPr>
        <sz val="11"/>
        <color theme="1"/>
        <rFont val="ＭＳ Ｐゴシック"/>
        <family val="3"/>
        <charset val="128"/>
        <scheme val="minor"/>
      </rPr>
      <t>も併せてご確認ください。</t>
    </r>
    <rPh sb="10" eb="11">
      <t>アワ</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</si>
</sst>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000_ ;[Red]\-#,##0.000\ "/>
    <numFmt numFmtId="177" formatCode="#,##0_);\(#,##0\)"/>
    <numFmt numFmtId="178" formatCode="#,##0_);[Red]\(#,##0\)"/>
    <numFmt numFmtId="179" formatCode="#,##0_ "/>
    <numFmt numFmtId="180" formatCode="0.00_ "/>
    <numFmt numFmtId="181" formatCode="#,##0.000_);[Red]\(#,##0.000\)"/>
    <numFmt numFmtId="182" formatCode="0_ "/>
    <numFmt numFmtId="183" formatCode="[$-F800]dddd\,\ mmmm\ dd\,\ yyyy"/>
    <numFmt numFmtId="184" formatCode="yyyy/m/d;@"/>
    <numFmt numFmtId="185" formatCode="#,##0_ ;[Red]\-#,##0\ "/>
    <numFmt numFmtId="186" formatCode="#,##0&quot;円&quot;"/>
  </numFmts>
  <fonts count="57">
    <font>
      <sz val="11"/>
      <color theme="1"/>
      <name val="ＭＳ Ｐゴシック"/>
      <family val="3"/>
      <charset val="128"/>
      <scheme val="minor"/>
    </font>
    <font>
      <sz val="6"/>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sz val="9"/>
      <name val="ＭＳ Ｐゴシック"/>
      <family val="3"/>
      <charset val="128"/>
    </font>
    <font>
      <b/>
      <sz val="14"/>
      <name val="ＭＳ Ｐゴシック"/>
      <family val="3"/>
      <charset val="128"/>
    </font>
    <font>
      <sz val="14"/>
      <name val="ＭＳ Ｐゴシック"/>
      <family val="3"/>
      <charset val="128"/>
    </font>
    <font>
      <b/>
      <sz val="18"/>
      <name val="ＭＳ Ｐゴシック"/>
      <family val="3"/>
      <charset val="128"/>
    </font>
    <font>
      <sz val="18"/>
      <name val="ＭＳ Ｐゴシック"/>
      <family val="3"/>
      <charset val="128"/>
    </font>
    <font>
      <u/>
      <sz val="11"/>
      <color theme="10"/>
      <name val="ＭＳ Ｐゴシック"/>
      <family val="3"/>
      <charset val="128"/>
      <scheme val="minor"/>
    </font>
    <font>
      <sz val="11"/>
      <color theme="1"/>
      <name val="ＭＳ 明朝"/>
      <family val="1"/>
      <charset val="128"/>
    </font>
    <font>
      <b/>
      <sz val="12"/>
      <color rgb="FFFF0000"/>
      <name val="ＭＳ Ｐゴシック"/>
      <family val="3"/>
      <charset val="128"/>
    </font>
    <font>
      <sz val="6"/>
      <name val="ＭＳ Ｐゴシック"/>
      <family val="3"/>
      <charset val="128"/>
      <scheme val="minor"/>
    </font>
    <font>
      <sz val="11"/>
      <color theme="1"/>
      <name val="ＭＳ Ｐゴシック"/>
      <family val="3"/>
      <charset val="128"/>
      <scheme val="minor"/>
    </font>
    <font>
      <sz val="9"/>
      <color theme="1"/>
      <name val="ＭＳ 明朝"/>
      <family val="1"/>
      <charset val="128"/>
    </font>
    <font>
      <b/>
      <sz val="11"/>
      <color theme="1"/>
      <name val="ＭＳ Ｐゴシック"/>
      <family val="3"/>
      <charset val="128"/>
      <scheme val="minor"/>
    </font>
    <font>
      <sz val="11"/>
      <name val="ＭＳ 明朝"/>
      <family val="1"/>
      <charset val="128"/>
    </font>
    <font>
      <b/>
      <sz val="12"/>
      <color theme="1"/>
      <name val="ＭＳ 明朝"/>
      <family val="1"/>
      <charset val="128"/>
    </font>
    <font>
      <b/>
      <sz val="12"/>
      <name val="ＭＳ 明朝"/>
      <family val="1"/>
      <charset val="128"/>
    </font>
    <font>
      <sz val="12"/>
      <name val="ＭＳ 明朝"/>
      <family val="1"/>
      <charset val="128"/>
    </font>
    <font>
      <sz val="11"/>
      <name val="ＭＳ Ｐゴシック"/>
      <family val="3"/>
      <charset val="128"/>
      <scheme val="minor"/>
    </font>
    <font>
      <b/>
      <sz val="11"/>
      <name val="ＭＳ ゴシック"/>
      <family val="3"/>
      <charset val="128"/>
    </font>
    <font>
      <sz val="6"/>
      <name val="ＭＳ Ｐゴシック"/>
      <family val="2"/>
      <charset val="128"/>
      <scheme val="minor"/>
    </font>
    <font>
      <sz val="11"/>
      <name val="ＭＳ Ｐゴシック"/>
      <family val="2"/>
      <charset val="128"/>
      <scheme val="minor"/>
    </font>
    <font>
      <b/>
      <sz val="14"/>
      <name val="ＭＳ ゴシック"/>
      <family val="3"/>
      <charset val="128"/>
    </font>
    <font>
      <b/>
      <sz val="11"/>
      <color rgb="FFFF0000"/>
      <name val="ＭＳ Ｐゴシック"/>
      <family val="3"/>
      <charset val="128"/>
      <scheme val="minor"/>
    </font>
    <font>
      <b/>
      <sz val="11"/>
      <name val="ＭＳ Ｐゴシック"/>
      <family val="3"/>
      <charset val="128"/>
      <scheme val="minor"/>
    </font>
    <font>
      <b/>
      <sz val="11"/>
      <name val="ＭＳ Ｐゴシック"/>
      <family val="2"/>
      <charset val="128"/>
      <scheme val="minor"/>
    </font>
    <font>
      <sz val="11"/>
      <color rgb="FFFF0000"/>
      <name val="ＭＳ Ｐゴシック"/>
      <family val="2"/>
      <charset val="128"/>
      <scheme val="minor"/>
    </font>
    <font>
      <sz val="10"/>
      <color theme="1"/>
      <name val="ＭＳ Ｐゴシック"/>
      <family val="2"/>
      <charset val="128"/>
      <scheme val="minor"/>
    </font>
    <font>
      <sz val="10"/>
      <name val="ＭＳ Ｐゴシック"/>
      <family val="2"/>
      <charset val="128"/>
      <scheme val="minor"/>
    </font>
    <font>
      <sz val="11"/>
      <color theme="2" tint="-9.9978637043366805E-2"/>
      <name val="ＭＳ Ｐゴシック"/>
      <family val="2"/>
      <charset val="128"/>
      <scheme val="minor"/>
    </font>
    <font>
      <sz val="14"/>
      <color rgb="FF000000"/>
      <name val="ＭＳ ゴシック"/>
      <family val="3"/>
      <charset val="128"/>
    </font>
    <font>
      <b/>
      <sz val="14"/>
      <color rgb="FFFF0000"/>
      <name val="ＭＳ Ｐゴシック"/>
      <family val="3"/>
      <charset val="128"/>
      <scheme val="minor"/>
    </font>
    <font>
      <sz val="12"/>
      <color rgb="FF000000"/>
      <name val="ＭＳ 明朝"/>
      <family val="1"/>
      <charset val="128"/>
    </font>
    <font>
      <sz val="12"/>
      <color theme="1"/>
      <name val="ＭＳ 明朝"/>
      <family val="1"/>
      <charset val="128"/>
    </font>
    <font>
      <sz val="9"/>
      <color rgb="FF000000"/>
      <name val="ＭＳ 明朝"/>
      <family val="1"/>
      <charset val="128"/>
    </font>
    <font>
      <sz val="10.5"/>
      <color rgb="FF000000"/>
      <name val="ＭＳ 明朝"/>
      <family val="1"/>
      <charset val="128"/>
    </font>
    <font>
      <u/>
      <sz val="10.5"/>
      <color indexed="8"/>
      <name val="ＭＳ 明朝"/>
      <family val="1"/>
      <charset val="128"/>
    </font>
    <font>
      <u/>
      <sz val="10.5"/>
      <color rgb="FF000000"/>
      <name val="ＭＳ 明朝"/>
      <family val="1"/>
      <charset val="128"/>
    </font>
    <font>
      <sz val="10.5"/>
      <color indexed="8"/>
      <name val="ＭＳ 明朝"/>
      <family val="1"/>
      <charset val="128"/>
    </font>
    <font>
      <b/>
      <sz val="9"/>
      <color indexed="81"/>
      <name val="MS P ゴシック"/>
      <family val="3"/>
      <charset val="128"/>
    </font>
    <font>
      <sz val="9"/>
      <color indexed="81"/>
      <name val="MS P ゴシック"/>
      <family val="3"/>
      <charset val="128"/>
    </font>
    <font>
      <b/>
      <sz val="16"/>
      <color rgb="FF000000"/>
      <name val="ＭＳ ゴシック"/>
      <family val="3"/>
      <charset val="128"/>
    </font>
    <font>
      <sz val="12"/>
      <color rgb="FF000000"/>
      <name val="ＭＳ Ｐ明朝"/>
      <family val="1"/>
      <charset val="128"/>
    </font>
    <font>
      <b/>
      <sz val="20"/>
      <color rgb="FFFFFF00"/>
      <name val="ＭＳ Ｐゴシック"/>
      <family val="3"/>
      <charset val="128"/>
      <scheme val="minor"/>
    </font>
    <font>
      <b/>
      <sz val="20"/>
      <color indexed="10"/>
      <name val="ＭＳ Ｐゴシック"/>
      <family val="3"/>
      <charset val="128"/>
    </font>
    <font>
      <b/>
      <sz val="20"/>
      <color indexed="13"/>
      <name val="ＭＳ Ｐゴシック"/>
      <family val="3"/>
      <charset val="128"/>
    </font>
    <font>
      <sz val="12"/>
      <color rgb="FF000000"/>
      <name val="Century"/>
      <family val="1"/>
    </font>
    <font>
      <sz val="12"/>
      <color indexed="8"/>
      <name val="Century"/>
      <family val="1"/>
    </font>
    <font>
      <sz val="12"/>
      <color indexed="8"/>
      <name val="ＭＳ 明朝"/>
      <family val="1"/>
      <charset val="128"/>
    </font>
    <font>
      <u/>
      <sz val="12"/>
      <color indexed="8"/>
      <name val="ＭＳ 明朝"/>
      <family val="1"/>
      <charset val="128"/>
    </font>
    <font>
      <u/>
      <sz val="12"/>
      <color rgb="FF000000"/>
      <name val="ＭＳ 明朝"/>
      <family val="1"/>
      <charset val="128"/>
    </font>
    <font>
      <u/>
      <sz val="11"/>
      <color indexed="8"/>
      <name val="ＭＳ 明朝"/>
      <family val="1"/>
      <charset val="128"/>
    </font>
    <font>
      <b/>
      <sz val="11"/>
      <color rgb="FFFF0000"/>
      <name val="ＭＳ 明朝"/>
      <family val="1"/>
      <charset val="128"/>
    </font>
    <font>
      <sz val="9"/>
      <color theme="1"/>
      <name val="ＭＳ Ｐゴシック"/>
      <family val="3"/>
      <charset val="128"/>
      <scheme val="minor"/>
    </font>
  </fonts>
  <fills count="16">
    <fill>
      <patternFill patternType="none"/>
    </fill>
    <fill>
      <patternFill patternType="gray125"/>
    </fill>
    <fill>
      <patternFill patternType="solid">
        <fgColor theme="9" tint="0.79998168889431442"/>
        <bgColor indexed="64"/>
      </patternFill>
    </fill>
    <fill>
      <patternFill patternType="solid">
        <fgColor theme="6" tint="0.59999389629810485"/>
        <bgColor indexed="64"/>
      </patternFill>
    </fill>
    <fill>
      <patternFill patternType="solid">
        <fgColor rgb="FFFDE9D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EBFF"/>
        <bgColor indexed="64"/>
      </patternFill>
    </fill>
    <fill>
      <patternFill patternType="solid">
        <fgColor rgb="FFEBF1DE"/>
        <bgColor indexed="64"/>
      </patternFill>
    </fill>
    <fill>
      <patternFill patternType="solid">
        <fgColor rgb="FFFFFFCC"/>
        <bgColor indexed="64"/>
      </patternFill>
    </fill>
    <fill>
      <patternFill patternType="solid">
        <fgColor rgb="FFF2DCDB"/>
        <bgColor indexed="64"/>
      </patternFill>
    </fill>
    <fill>
      <patternFill patternType="solid">
        <fgColor rgb="FFFFFF00"/>
        <bgColor indexed="64"/>
      </patternFill>
    </fill>
    <fill>
      <patternFill patternType="solid">
        <fgColor theme="3" tint="0.59999389629810485"/>
        <bgColor indexed="64"/>
      </patternFill>
    </fill>
    <fill>
      <patternFill patternType="solid">
        <fgColor theme="0"/>
        <bgColor indexed="64"/>
      </patternFill>
    </fill>
    <fill>
      <patternFill patternType="solid">
        <fgColor rgb="FFFFC000"/>
        <bgColor indexed="64"/>
      </patternFill>
    </fill>
  </fills>
  <borders count="73">
    <border>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right/>
      <top/>
      <bottom style="thin">
        <color indexed="64"/>
      </bottom>
      <diagonal/>
    </border>
    <border>
      <left/>
      <right/>
      <top style="thin">
        <color indexed="64"/>
      </top>
      <bottom style="thin">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thin">
        <color rgb="FFFF0000"/>
      </left>
      <right/>
      <top/>
      <bottom style="thin">
        <color rgb="FFFF00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6">
    <xf numFmtId="0" fontId="0" fillId="0" borderId="0">
      <alignment vertical="center"/>
    </xf>
    <xf numFmtId="0" fontId="10" fillId="0" borderId="0" applyNumberForma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xf numFmtId="38" fontId="14" fillId="0" borderId="0" applyFont="0" applyFill="0" applyBorder="0" applyAlignment="0" applyProtection="0">
      <alignment vertical="center"/>
    </xf>
  </cellStyleXfs>
  <cellXfs count="326">
    <xf numFmtId="0" fontId="0" fillId="0" borderId="0" xfId="0">
      <alignment vertical="center"/>
    </xf>
    <xf numFmtId="0" fontId="3" fillId="0" borderId="0" xfId="3" applyFont="1" applyAlignment="1">
      <alignment horizontal="right" vertical="center"/>
    </xf>
    <xf numFmtId="0" fontId="4" fillId="0" borderId="6" xfId="3" applyFont="1" applyBorder="1">
      <alignment vertical="center"/>
    </xf>
    <xf numFmtId="0" fontId="5" fillId="0" borderId="0" xfId="3" applyFont="1" applyAlignment="1">
      <alignment horizontal="right" vertical="center"/>
    </xf>
    <xf numFmtId="0" fontId="5" fillId="0" borderId="0" xfId="3" applyFont="1">
      <alignment vertical="center"/>
    </xf>
    <xf numFmtId="0" fontId="10" fillId="0" borderId="0" xfId="1" applyProtection="1">
      <alignment vertical="center"/>
    </xf>
    <xf numFmtId="0" fontId="3" fillId="0" borderId="0" xfId="4" applyFont="1" applyAlignment="1">
      <alignment horizontal="right"/>
    </xf>
    <xf numFmtId="0" fontId="3" fillId="0" borderId="0" xfId="4" applyFont="1"/>
    <xf numFmtId="38" fontId="4" fillId="0" borderId="0" xfId="2" applyFont="1" applyAlignment="1" applyProtection="1">
      <alignment horizontal="left"/>
    </xf>
    <xf numFmtId="0" fontId="4" fillId="0" borderId="6" xfId="4" applyFont="1" applyBorder="1" applyAlignment="1">
      <alignment vertical="center"/>
    </xf>
    <xf numFmtId="0" fontId="4" fillId="0" borderId="7" xfId="4" applyFont="1" applyBorder="1" applyAlignment="1">
      <alignment vertical="center"/>
    </xf>
    <xf numFmtId="38" fontId="4" fillId="0" borderId="0" xfId="2" applyFont="1" applyAlignment="1" applyProtection="1">
      <alignment vertical="center"/>
    </xf>
    <xf numFmtId="0" fontId="12" fillId="0" borderId="0" xfId="4" applyFont="1" applyAlignment="1">
      <alignment vertical="center"/>
    </xf>
    <xf numFmtId="0" fontId="3" fillId="0" borderId="0" xfId="4" applyFont="1" applyAlignment="1">
      <alignment vertical="center"/>
    </xf>
    <xf numFmtId="0" fontId="2" fillId="0" borderId="0" xfId="3">
      <alignment vertical="center"/>
    </xf>
    <xf numFmtId="0" fontId="7" fillId="2" borderId="4" xfId="4" applyFont="1" applyFill="1" applyBorder="1" applyAlignment="1">
      <alignment horizontal="center" vertical="center" wrapText="1"/>
    </xf>
    <xf numFmtId="0" fontId="7" fillId="2" borderId="5" xfId="4" applyFont="1" applyFill="1" applyBorder="1" applyAlignment="1">
      <alignment horizontal="center" vertical="center" wrapText="1"/>
    </xf>
    <xf numFmtId="0" fontId="3" fillId="0" borderId="0" xfId="3" applyFont="1">
      <alignment vertical="center"/>
    </xf>
    <xf numFmtId="0" fontId="5" fillId="0" borderId="0" xfId="4" applyFont="1" applyAlignment="1">
      <alignment horizontal="right"/>
    </xf>
    <xf numFmtId="0" fontId="5" fillId="0" borderId="0" xfId="4" applyFont="1"/>
    <xf numFmtId="38" fontId="5" fillId="0" borderId="0" xfId="2" applyFont="1" applyBorder="1" applyAlignment="1" applyProtection="1"/>
    <xf numFmtId="38" fontId="5" fillId="0" borderId="0" xfId="2" applyFont="1" applyAlignment="1" applyProtection="1"/>
    <xf numFmtId="38" fontId="5" fillId="0" borderId="0" xfId="2" applyFont="1" applyProtection="1">
      <alignment vertical="center"/>
    </xf>
    <xf numFmtId="0" fontId="17" fillId="2" borderId="38" xfId="0" applyFont="1" applyFill="1" applyBorder="1" applyAlignment="1" applyProtection="1">
      <alignment horizontal="center" vertical="center"/>
      <protection locked="0"/>
    </xf>
    <xf numFmtId="0" fontId="11" fillId="0" borderId="0" xfId="0" applyFont="1" applyAlignment="1">
      <alignment horizontal="left" vertical="center"/>
    </xf>
    <xf numFmtId="0" fontId="0" fillId="0" borderId="0" xfId="0" applyAlignment="1">
      <alignment horizontal="left" vertical="center"/>
    </xf>
    <xf numFmtId="0" fontId="2" fillId="2" borderId="10" xfId="4" applyFill="1" applyBorder="1" applyAlignment="1" applyProtection="1">
      <alignment horizontal="center" vertical="center" wrapText="1"/>
      <protection locked="0"/>
    </xf>
    <xf numFmtId="0" fontId="2" fillId="2" borderId="11" xfId="4" applyFill="1" applyBorder="1" applyAlignment="1" applyProtection="1">
      <alignment horizontal="left" vertical="center" wrapText="1"/>
      <protection locked="0"/>
    </xf>
    <xf numFmtId="0" fontId="2" fillId="2" borderId="14" xfId="4" applyFill="1" applyBorder="1" applyAlignment="1" applyProtection="1">
      <alignment horizontal="center" vertical="center" wrapText="1"/>
      <protection locked="0"/>
    </xf>
    <xf numFmtId="0" fontId="2" fillId="2" borderId="15" xfId="4" applyFill="1" applyBorder="1" applyAlignment="1" applyProtection="1">
      <alignment horizontal="left" vertical="center" wrapText="1"/>
      <protection locked="0"/>
    </xf>
    <xf numFmtId="0" fontId="2" fillId="2" borderId="3" xfId="4" applyFill="1" applyBorder="1" applyAlignment="1" applyProtection="1">
      <alignment horizontal="center" vertical="center" wrapText="1"/>
      <protection locked="0"/>
    </xf>
    <xf numFmtId="0" fontId="2" fillId="2" borderId="17" xfId="4" applyFill="1" applyBorder="1" applyAlignment="1" applyProtection="1">
      <alignment horizontal="left" vertical="center" wrapText="1"/>
      <protection locked="0"/>
    </xf>
    <xf numFmtId="0" fontId="3" fillId="0" borderId="18" xfId="4" applyFont="1" applyBorder="1" applyAlignment="1">
      <alignment vertical="center"/>
    </xf>
    <xf numFmtId="0" fontId="3" fillId="0" borderId="1" xfId="4" applyFont="1" applyBorder="1" applyAlignment="1">
      <alignment vertical="center"/>
    </xf>
    <xf numFmtId="0" fontId="3" fillId="0" borderId="1" xfId="4" applyFont="1" applyBorder="1" applyAlignment="1">
      <alignment horizontal="center" vertical="center"/>
    </xf>
    <xf numFmtId="0" fontId="3" fillId="0" borderId="2" xfId="4" applyFont="1" applyBorder="1" applyAlignment="1">
      <alignment horizontal="left" vertical="center"/>
    </xf>
    <xf numFmtId="0" fontId="11" fillId="0" borderId="0" xfId="0" applyFont="1">
      <alignment vertical="center"/>
    </xf>
    <xf numFmtId="38" fontId="11" fillId="0" borderId="0" xfId="5" applyFont="1" applyProtection="1">
      <alignment vertical="center"/>
    </xf>
    <xf numFmtId="38" fontId="11" fillId="0" borderId="0" xfId="5" applyFont="1" applyAlignment="1" applyProtection="1">
      <alignment horizontal="right" vertical="center"/>
    </xf>
    <xf numFmtId="38" fontId="11" fillId="0" borderId="0" xfId="5" applyFont="1" applyAlignment="1" applyProtection="1">
      <alignment horizontal="left" vertical="center"/>
    </xf>
    <xf numFmtId="0" fontId="11" fillId="0" borderId="41" xfId="0" applyFont="1" applyBorder="1" applyAlignment="1">
      <alignment horizontal="right" vertical="center"/>
    </xf>
    <xf numFmtId="38" fontId="11" fillId="0" borderId="0" xfId="5" applyFont="1" applyBorder="1" applyAlignment="1" applyProtection="1">
      <alignment horizontal="right" vertical="center"/>
    </xf>
    <xf numFmtId="38" fontId="14" fillId="0" borderId="0" xfId="5" applyFont="1" applyProtection="1">
      <alignment vertical="center"/>
    </xf>
    <xf numFmtId="0" fontId="0" fillId="5" borderId="0" xfId="0" applyFill="1">
      <alignment vertical="center"/>
    </xf>
    <xf numFmtId="177" fontId="26" fillId="5" borderId="38" xfId="0" applyNumberFormat="1" applyFont="1" applyFill="1" applyBorder="1" applyAlignment="1">
      <alignment horizontal="right" vertical="center"/>
    </xf>
    <xf numFmtId="177" fontId="27" fillId="5" borderId="0" xfId="0" applyNumberFormat="1" applyFont="1" applyFill="1" applyAlignment="1">
      <alignment horizontal="center" vertical="center"/>
    </xf>
    <xf numFmtId="0" fontId="28" fillId="5" borderId="0" xfId="0" applyFont="1" applyFill="1" applyProtection="1">
      <alignment vertical="center"/>
      <protection hidden="1"/>
    </xf>
    <xf numFmtId="38" fontId="25" fillId="6" borderId="38" xfId="5" applyFont="1" applyFill="1" applyBorder="1" applyAlignment="1" applyProtection="1">
      <alignment horizontal="center" vertical="center"/>
      <protection hidden="1"/>
    </xf>
    <xf numFmtId="38" fontId="25" fillId="6" borderId="0" xfId="5" applyFont="1" applyFill="1" applyBorder="1" applyAlignment="1" applyProtection="1">
      <alignment horizontal="center" vertical="center"/>
      <protection hidden="1"/>
    </xf>
    <xf numFmtId="177" fontId="26" fillId="5" borderId="0" xfId="0" applyNumberFormat="1" applyFont="1" applyFill="1" applyAlignment="1" applyProtection="1">
      <alignment horizontal="right" vertical="center"/>
      <protection hidden="1"/>
    </xf>
    <xf numFmtId="177" fontId="27" fillId="5" borderId="0" xfId="0" applyNumberFormat="1" applyFont="1" applyFill="1" applyAlignment="1" applyProtection="1">
      <alignment horizontal="center" vertical="center"/>
      <protection hidden="1"/>
    </xf>
    <xf numFmtId="0" fontId="0" fillId="0" borderId="0" xfId="0" applyProtection="1">
      <alignment vertical="center"/>
      <protection hidden="1"/>
    </xf>
    <xf numFmtId="177" fontId="26" fillId="0" borderId="0" xfId="0" applyNumberFormat="1" applyFont="1" applyAlignment="1" applyProtection="1">
      <alignment horizontal="right" vertical="top"/>
      <protection hidden="1"/>
    </xf>
    <xf numFmtId="38" fontId="25" fillId="6" borderId="29" xfId="5" applyFont="1" applyFill="1" applyBorder="1" applyAlignment="1" applyProtection="1">
      <alignment horizontal="center" vertical="center"/>
      <protection hidden="1"/>
    </xf>
    <xf numFmtId="0" fontId="22" fillId="0" borderId="0" xfId="0" applyFont="1">
      <alignment vertical="center"/>
    </xf>
    <xf numFmtId="0" fontId="22" fillId="0" borderId="0" xfId="0" applyFont="1" applyAlignment="1">
      <alignment horizontal="center" vertical="center"/>
    </xf>
    <xf numFmtId="0" fontId="24" fillId="0" borderId="0" xfId="0" applyFont="1">
      <alignment vertical="center"/>
    </xf>
    <xf numFmtId="38" fontId="25" fillId="6" borderId="38" xfId="5" applyFont="1" applyFill="1" applyBorder="1" applyAlignment="1" applyProtection="1">
      <alignment horizontal="center" vertical="center"/>
    </xf>
    <xf numFmtId="176" fontId="25" fillId="6" borderId="0" xfId="5" applyNumberFormat="1" applyFont="1" applyFill="1" applyBorder="1" applyAlignment="1" applyProtection="1">
      <alignment horizontal="center" vertical="center"/>
    </xf>
    <xf numFmtId="38" fontId="25" fillId="6" borderId="0" xfId="5" applyFont="1" applyFill="1" applyBorder="1" applyAlignment="1" applyProtection="1">
      <alignment horizontal="center" vertical="center"/>
    </xf>
    <xf numFmtId="0" fontId="0" fillId="0" borderId="38" xfId="0" applyBorder="1">
      <alignment vertical="center"/>
    </xf>
    <xf numFmtId="0" fontId="0" fillId="7" borderId="0" xfId="0" applyFill="1">
      <alignment vertical="center"/>
    </xf>
    <xf numFmtId="0" fontId="0" fillId="0" borderId="0" xfId="0" applyAlignment="1">
      <alignment horizontal="center" vertical="center"/>
    </xf>
    <xf numFmtId="0" fontId="0" fillId="0" borderId="56" xfId="0" applyBorder="1">
      <alignment vertical="center"/>
    </xf>
    <xf numFmtId="0" fontId="0" fillId="0" borderId="57" xfId="0" applyBorder="1">
      <alignment vertical="center"/>
    </xf>
    <xf numFmtId="0" fontId="0" fillId="0" borderId="58" xfId="0" applyBorder="1">
      <alignment vertical="center"/>
    </xf>
    <xf numFmtId="49" fontId="29" fillId="0" borderId="59" xfId="0" applyNumberFormat="1" applyFont="1" applyBorder="1">
      <alignment vertical="center"/>
    </xf>
    <xf numFmtId="49" fontId="29" fillId="0" borderId="0" xfId="0" applyNumberFormat="1" applyFont="1">
      <alignment vertical="center"/>
    </xf>
    <xf numFmtId="178" fontId="0" fillId="0" borderId="0" xfId="0" applyNumberFormat="1">
      <alignment vertical="center"/>
    </xf>
    <xf numFmtId="49" fontId="0" fillId="0" borderId="0" xfId="0" applyNumberFormat="1">
      <alignment vertical="center"/>
    </xf>
    <xf numFmtId="0" fontId="0" fillId="0" borderId="60" xfId="0" applyBorder="1">
      <alignment vertical="center"/>
    </xf>
    <xf numFmtId="0" fontId="0" fillId="0" borderId="59" xfId="0" applyBorder="1">
      <alignment vertical="center"/>
    </xf>
    <xf numFmtId="179" fontId="0" fillId="8" borderId="38" xfId="0" applyNumberFormat="1" applyFill="1" applyBorder="1">
      <alignment vertical="center"/>
    </xf>
    <xf numFmtId="178" fontId="30" fillId="0" borderId="0" xfId="0" applyNumberFormat="1" applyFont="1">
      <alignment vertical="center"/>
    </xf>
    <xf numFmtId="0" fontId="31" fillId="0" borderId="0" xfId="0" applyFont="1">
      <alignment vertical="center"/>
    </xf>
    <xf numFmtId="49" fontId="0" fillId="7" borderId="38" xfId="0" applyNumberFormat="1" applyFill="1" applyBorder="1">
      <alignment vertical="center"/>
    </xf>
    <xf numFmtId="178" fontId="0" fillId="7" borderId="36" xfId="0" applyNumberFormat="1" applyFill="1" applyBorder="1">
      <alignment vertical="center"/>
    </xf>
    <xf numFmtId="178" fontId="0" fillId="7" borderId="38" xfId="0" applyNumberFormat="1" applyFill="1" applyBorder="1">
      <alignment vertical="center"/>
    </xf>
    <xf numFmtId="178" fontId="0" fillId="0" borderId="36" xfId="0" applyNumberFormat="1" applyBorder="1">
      <alignment vertical="center"/>
    </xf>
    <xf numFmtId="178" fontId="0" fillId="0" borderId="38" xfId="0" applyNumberFormat="1" applyBorder="1">
      <alignment vertical="center"/>
    </xf>
    <xf numFmtId="180" fontId="0" fillId="0" borderId="0" xfId="0" applyNumberFormat="1">
      <alignment vertical="center"/>
    </xf>
    <xf numFmtId="181" fontId="0" fillId="0" borderId="36" xfId="0" applyNumberFormat="1" applyBorder="1">
      <alignment vertical="center"/>
    </xf>
    <xf numFmtId="181" fontId="0" fillId="0" borderId="38" xfId="0" applyNumberFormat="1" applyBorder="1">
      <alignment vertical="center"/>
    </xf>
    <xf numFmtId="178" fontId="32" fillId="0" borderId="38" xfId="0" applyNumberFormat="1" applyFont="1" applyBorder="1">
      <alignment vertical="center"/>
    </xf>
    <xf numFmtId="181" fontId="32" fillId="0" borderId="38" xfId="0" applyNumberFormat="1" applyFont="1" applyBorder="1">
      <alignment vertical="center"/>
    </xf>
    <xf numFmtId="178" fontId="24" fillId="0" borderId="38" xfId="0" applyNumberFormat="1" applyFont="1" applyBorder="1">
      <alignment vertical="center"/>
    </xf>
    <xf numFmtId="179" fontId="0" fillId="0" borderId="62" xfId="0" applyNumberFormat="1" applyBorder="1">
      <alignment vertical="center"/>
    </xf>
    <xf numFmtId="179" fontId="0" fillId="0" borderId="0" xfId="0" applyNumberFormat="1">
      <alignment vertical="center"/>
    </xf>
    <xf numFmtId="181" fontId="24" fillId="0" borderId="38" xfId="0" applyNumberFormat="1" applyFont="1" applyBorder="1">
      <alignment vertical="center"/>
    </xf>
    <xf numFmtId="179" fontId="0" fillId="0" borderId="38" xfId="0" applyNumberFormat="1" applyBorder="1">
      <alignment vertical="center"/>
    </xf>
    <xf numFmtId="49" fontId="0" fillId="0" borderId="0" xfId="0" applyNumberFormat="1" applyAlignment="1">
      <alignment horizontal="center" vertical="center"/>
    </xf>
    <xf numFmtId="49" fontId="0" fillId="0" borderId="63" xfId="0" applyNumberFormat="1" applyBorder="1">
      <alignment vertical="center"/>
    </xf>
    <xf numFmtId="178" fontId="0" fillId="0" borderId="63" xfId="0" applyNumberFormat="1" applyBorder="1">
      <alignment vertical="center"/>
    </xf>
    <xf numFmtId="0" fontId="0" fillId="0" borderId="64" xfId="0" applyBorder="1">
      <alignment vertical="center"/>
    </xf>
    <xf numFmtId="49" fontId="0" fillId="0" borderId="57" xfId="0" applyNumberFormat="1" applyBorder="1">
      <alignment vertical="center"/>
    </xf>
    <xf numFmtId="178" fontId="0" fillId="0" borderId="57" xfId="0" applyNumberFormat="1" applyBorder="1">
      <alignment vertical="center"/>
    </xf>
    <xf numFmtId="49" fontId="0" fillId="0" borderId="58" xfId="0" applyNumberFormat="1" applyBorder="1">
      <alignment vertical="center"/>
    </xf>
    <xf numFmtId="49" fontId="0" fillId="0" borderId="60" xfId="0" applyNumberFormat="1" applyBorder="1">
      <alignment vertical="center"/>
    </xf>
    <xf numFmtId="38" fontId="25" fillId="0" borderId="38" xfId="5" applyFont="1" applyFill="1" applyBorder="1" applyAlignment="1">
      <alignment horizontal="center" vertical="center"/>
    </xf>
    <xf numFmtId="0" fontId="0" fillId="0" borderId="0" xfId="0" applyAlignment="1">
      <alignment horizontal="right" vertical="center"/>
    </xf>
    <xf numFmtId="180" fontId="0" fillId="0" borderId="38" xfId="0" applyNumberFormat="1" applyBorder="1">
      <alignment vertical="center"/>
    </xf>
    <xf numFmtId="0" fontId="14" fillId="0" borderId="38" xfId="0" applyFont="1" applyBorder="1">
      <alignment vertical="center"/>
    </xf>
    <xf numFmtId="0" fontId="0" fillId="0" borderId="66" xfId="0" applyBorder="1">
      <alignment vertical="center"/>
    </xf>
    <xf numFmtId="0" fontId="0" fillId="0" borderId="63" xfId="0" applyBorder="1">
      <alignment vertical="center"/>
    </xf>
    <xf numFmtId="49" fontId="24" fillId="0" borderId="59" xfId="0" applyNumberFormat="1" applyFont="1" applyBorder="1">
      <alignment vertical="center"/>
    </xf>
    <xf numFmtId="178" fontId="0" fillId="9" borderId="38" xfId="0" applyNumberFormat="1" applyFill="1" applyBorder="1">
      <alignment vertical="center"/>
    </xf>
    <xf numFmtId="178" fontId="0" fillId="9" borderId="61" xfId="0" applyNumberFormat="1" applyFill="1" applyBorder="1">
      <alignment vertical="center"/>
    </xf>
    <xf numFmtId="178" fontId="0" fillId="9" borderId="6" xfId="0" applyNumberFormat="1" applyFill="1" applyBorder="1">
      <alignment vertical="center"/>
    </xf>
    <xf numFmtId="49" fontId="0" fillId="9" borderId="36" xfId="0" applyNumberFormat="1" applyFill="1" applyBorder="1">
      <alignment vertical="center"/>
    </xf>
    <xf numFmtId="0" fontId="16" fillId="9" borderId="65" xfId="0" applyFont="1" applyFill="1" applyBorder="1">
      <alignment vertical="center"/>
    </xf>
    <xf numFmtId="178" fontId="0" fillId="10" borderId="38" xfId="0" applyNumberFormat="1" applyFill="1" applyBorder="1">
      <alignment vertical="center"/>
    </xf>
    <xf numFmtId="49" fontId="0" fillId="10" borderId="38" xfId="0" applyNumberFormat="1" applyFill="1" applyBorder="1">
      <alignment vertical="center"/>
    </xf>
    <xf numFmtId="178" fontId="0" fillId="10" borderId="36" xfId="0" applyNumberFormat="1" applyFill="1" applyBorder="1">
      <alignment vertical="center"/>
    </xf>
    <xf numFmtId="49" fontId="0" fillId="10" borderId="38" xfId="0" applyNumberFormat="1" applyFill="1" applyBorder="1" applyAlignment="1">
      <alignment horizontal="center" vertical="center"/>
    </xf>
    <xf numFmtId="0" fontId="0" fillId="10" borderId="0" xfId="0" applyFill="1">
      <alignment vertical="center"/>
    </xf>
    <xf numFmtId="0" fontId="34" fillId="0" borderId="0" xfId="0" applyFont="1" applyAlignment="1" applyProtection="1">
      <alignment horizontal="left" vertical="center"/>
      <protection hidden="1"/>
    </xf>
    <xf numFmtId="0" fontId="34" fillId="0" borderId="0" xfId="0" applyFont="1" applyAlignment="1" applyProtection="1">
      <alignment horizontal="center" vertical="center"/>
      <protection hidden="1"/>
    </xf>
    <xf numFmtId="0" fontId="34" fillId="0" borderId="0" xfId="0" applyFont="1" applyAlignment="1">
      <alignment horizontal="left" vertical="center"/>
    </xf>
    <xf numFmtId="3" fontId="34" fillId="0" borderId="0" xfId="0" applyNumberFormat="1" applyFont="1" applyAlignment="1">
      <alignment horizontal="center" vertical="center"/>
    </xf>
    <xf numFmtId="3" fontId="0" fillId="0" borderId="59" xfId="0" applyNumberFormat="1" applyBorder="1">
      <alignment vertical="center"/>
    </xf>
    <xf numFmtId="3" fontId="0" fillId="0" borderId="0" xfId="0" applyNumberFormat="1">
      <alignment vertical="center"/>
    </xf>
    <xf numFmtId="49" fontId="0" fillId="7" borderId="38" xfId="0" applyNumberFormat="1" applyFill="1" applyBorder="1" applyAlignment="1">
      <alignment horizontal="center" vertical="center"/>
    </xf>
    <xf numFmtId="0" fontId="0" fillId="0" borderId="38" xfId="0" applyBorder="1" applyAlignment="1">
      <alignment horizontal="center" vertical="center"/>
    </xf>
    <xf numFmtId="49" fontId="0" fillId="9" borderId="38" xfId="0" applyNumberFormat="1" applyFill="1" applyBorder="1" applyAlignment="1">
      <alignment horizontal="center" vertical="center"/>
    </xf>
    <xf numFmtId="178" fontId="0" fillId="4" borderId="38" xfId="0" applyNumberFormat="1" applyFill="1" applyBorder="1">
      <alignment vertical="center"/>
    </xf>
    <xf numFmtId="178" fontId="0" fillId="11" borderId="7" xfId="0" applyNumberFormat="1" applyFill="1" applyBorder="1">
      <alignment vertical="center"/>
    </xf>
    <xf numFmtId="178" fontId="0" fillId="11" borderId="38" xfId="0" applyNumberFormat="1" applyFill="1" applyBorder="1">
      <alignment vertical="center"/>
    </xf>
    <xf numFmtId="181" fontId="0" fillId="11" borderId="38" xfId="0" applyNumberFormat="1" applyFill="1" applyBorder="1">
      <alignment vertical="center"/>
    </xf>
    <xf numFmtId="0" fontId="16" fillId="0" borderId="0" xfId="0" applyFont="1" applyAlignment="1">
      <alignment horizontal="center" vertical="center"/>
    </xf>
    <xf numFmtId="0" fontId="16" fillId="0" borderId="0" xfId="0" applyFont="1">
      <alignment vertical="center"/>
    </xf>
    <xf numFmtId="0" fontId="16" fillId="0" borderId="38" xfId="0" applyFont="1" applyBorder="1" applyAlignment="1">
      <alignment horizontal="center" vertical="center"/>
    </xf>
    <xf numFmtId="0" fontId="0" fillId="13" borderId="38" xfId="0" applyFill="1" applyBorder="1" applyAlignment="1">
      <alignment horizontal="center" vertical="center" wrapText="1"/>
    </xf>
    <xf numFmtId="0" fontId="35" fillId="0" borderId="0" xfId="0" applyFont="1" applyAlignment="1">
      <alignment horizontal="justify" vertical="center"/>
    </xf>
    <xf numFmtId="0" fontId="11" fillId="0" borderId="6" xfId="0" applyFont="1" applyBorder="1" applyAlignment="1">
      <alignment horizontal="right" vertical="center"/>
    </xf>
    <xf numFmtId="0" fontId="36" fillId="0" borderId="0" xfId="0" applyFont="1">
      <alignment vertical="center"/>
    </xf>
    <xf numFmtId="0" fontId="35" fillId="0" borderId="0" xfId="0" applyFont="1" applyAlignment="1">
      <alignment horizontal="center" vertical="center"/>
    </xf>
    <xf numFmtId="0" fontId="37" fillId="0" borderId="38" xfId="0" applyFont="1" applyBorder="1" applyAlignment="1">
      <alignment horizontal="center" vertical="center" wrapText="1"/>
    </xf>
    <xf numFmtId="0" fontId="38" fillId="0" borderId="0" xfId="0" applyFont="1" applyAlignment="1">
      <alignment horizontal="left" vertical="center"/>
    </xf>
    <xf numFmtId="0" fontId="35" fillId="0" borderId="0" xfId="0" applyFont="1" applyAlignment="1">
      <alignment horizontal="left" vertical="center"/>
    </xf>
    <xf numFmtId="0" fontId="35" fillId="0" borderId="0" xfId="0" applyFont="1" applyAlignment="1">
      <alignment horizontal="left" vertical="center" shrinkToFit="1"/>
    </xf>
    <xf numFmtId="0" fontId="40" fillId="0" borderId="0" xfId="0" applyFont="1" applyAlignment="1">
      <alignment horizontal="right" vertical="center"/>
    </xf>
    <xf numFmtId="0" fontId="35" fillId="0" borderId="0" xfId="0" applyFont="1" applyAlignment="1">
      <alignment horizontal="right" vertical="center"/>
    </xf>
    <xf numFmtId="0" fontId="35" fillId="0" borderId="70" xfId="0" applyFont="1" applyBorder="1" applyAlignment="1">
      <alignment horizontal="left" vertical="center" wrapText="1"/>
    </xf>
    <xf numFmtId="0" fontId="35" fillId="0" borderId="38" xfId="0" applyFont="1" applyBorder="1" applyAlignment="1">
      <alignment horizontal="center" vertical="center" wrapText="1"/>
    </xf>
    <xf numFmtId="0" fontId="46" fillId="0" borderId="0" xfId="0" applyFont="1">
      <alignment vertical="center"/>
    </xf>
    <xf numFmtId="0" fontId="44" fillId="0" borderId="0" xfId="0" applyFont="1" applyAlignment="1">
      <alignment vertical="center" wrapText="1"/>
    </xf>
    <xf numFmtId="0" fontId="49" fillId="0" borderId="0" xfId="0" applyFont="1" applyAlignment="1">
      <alignment horizontal="justify" vertical="center"/>
    </xf>
    <xf numFmtId="0" fontId="35" fillId="0" borderId="0" xfId="0" applyFont="1">
      <alignment vertical="center"/>
    </xf>
    <xf numFmtId="0" fontId="35" fillId="0" borderId="0" xfId="0" applyFont="1" applyAlignment="1">
      <alignment horizontal="distributed" vertical="justify"/>
    </xf>
    <xf numFmtId="0" fontId="37" fillId="0" borderId="0" xfId="0" applyFont="1">
      <alignment vertical="center"/>
    </xf>
    <xf numFmtId="0" fontId="18" fillId="0" borderId="0" xfId="0" applyFont="1">
      <alignment vertical="center"/>
    </xf>
    <xf numFmtId="0" fontId="10" fillId="0" borderId="38" xfId="1" applyFill="1" applyBorder="1">
      <alignment vertical="center"/>
    </xf>
    <xf numFmtId="0" fontId="18" fillId="0" borderId="0" xfId="0" applyFont="1" applyAlignment="1">
      <alignment horizontal="center" vertical="center"/>
    </xf>
    <xf numFmtId="0" fontId="33" fillId="0" borderId="38" xfId="0" applyFont="1" applyBorder="1" applyAlignment="1">
      <alignment horizontal="center" vertical="center" shrinkToFit="1"/>
    </xf>
    <xf numFmtId="177" fontId="34" fillId="5" borderId="38" xfId="0" applyNumberFormat="1" applyFont="1" applyFill="1" applyBorder="1" applyAlignment="1">
      <alignment horizontal="center" vertical="center"/>
    </xf>
    <xf numFmtId="0" fontId="3" fillId="14" borderId="6" xfId="3" applyFont="1" applyFill="1" applyBorder="1" applyAlignment="1" applyProtection="1">
      <alignment horizontal="left" vertical="center" shrinkToFit="1"/>
      <protection locked="0"/>
    </xf>
    <xf numFmtId="0" fontId="3" fillId="14" borderId="7" xfId="3" applyFont="1" applyFill="1" applyBorder="1" applyAlignment="1" applyProtection="1">
      <alignment horizontal="left" vertical="center" shrinkToFit="1"/>
      <protection locked="0"/>
    </xf>
    <xf numFmtId="0" fontId="3" fillId="14" borderId="6" xfId="3" applyFont="1" applyFill="1" applyBorder="1" applyAlignment="1" applyProtection="1">
      <alignment horizontal="center" vertical="center" shrinkToFit="1"/>
      <protection locked="0"/>
    </xf>
    <xf numFmtId="0" fontId="34" fillId="0" borderId="0" xfId="0" applyFont="1">
      <alignment vertical="center"/>
    </xf>
    <xf numFmtId="183" fontId="3" fillId="14" borderId="6" xfId="3" applyNumberFormat="1" applyFont="1" applyFill="1" applyBorder="1" applyAlignment="1" applyProtection="1">
      <alignment horizontal="left" vertical="center" shrinkToFit="1"/>
      <protection locked="0"/>
    </xf>
    <xf numFmtId="0" fontId="0" fillId="15" borderId="0" xfId="0" applyFill="1">
      <alignment vertical="center"/>
    </xf>
    <xf numFmtId="184" fontId="2" fillId="2" borderId="20" xfId="4" applyNumberFormat="1" applyFill="1" applyBorder="1" applyAlignment="1" applyProtection="1">
      <alignment horizontal="center" vertical="center" wrapText="1"/>
      <protection locked="0"/>
    </xf>
    <xf numFmtId="184" fontId="2" fillId="2" borderId="21" xfId="4" applyNumberFormat="1" applyFill="1" applyBorder="1" applyAlignment="1" applyProtection="1">
      <alignment horizontal="center" vertical="center" wrapText="1"/>
      <protection locked="0"/>
    </xf>
    <xf numFmtId="184" fontId="2" fillId="2" borderId="22" xfId="4" applyNumberFormat="1" applyFill="1" applyBorder="1" applyAlignment="1" applyProtection="1">
      <alignment horizontal="center" vertical="center" wrapText="1"/>
      <protection locked="0"/>
    </xf>
    <xf numFmtId="184" fontId="2" fillId="2" borderId="10" xfId="4" applyNumberFormat="1" applyFill="1" applyBorder="1" applyAlignment="1" applyProtection="1">
      <alignment horizontal="center" vertical="center" wrapText="1"/>
      <protection locked="0"/>
    </xf>
    <xf numFmtId="184" fontId="2" fillId="2" borderId="14" xfId="4" applyNumberFormat="1" applyFill="1" applyBorder="1" applyAlignment="1" applyProtection="1">
      <alignment horizontal="center" vertical="center" wrapText="1"/>
      <protection locked="0"/>
    </xf>
    <xf numFmtId="184" fontId="2" fillId="2" borderId="3" xfId="4" applyNumberFormat="1" applyFill="1" applyBorder="1" applyAlignment="1" applyProtection="1">
      <alignment horizontal="center" vertical="center" wrapText="1"/>
      <protection locked="0"/>
    </xf>
    <xf numFmtId="185" fontId="7" fillId="2" borderId="9" xfId="2" applyNumberFormat="1" applyFont="1" applyFill="1" applyBorder="1" applyAlignment="1" applyProtection="1">
      <alignment horizontal="right" vertical="center"/>
      <protection locked="0"/>
    </xf>
    <xf numFmtId="185" fontId="6" fillId="2" borderId="13" xfId="2" applyNumberFormat="1" applyFont="1" applyFill="1" applyBorder="1" applyAlignment="1" applyProtection="1">
      <alignment horizontal="right" vertical="center"/>
      <protection locked="0"/>
    </xf>
    <xf numFmtId="185" fontId="7" fillId="2" borderId="12" xfId="2" applyNumberFormat="1" applyFont="1" applyFill="1" applyBorder="1" applyAlignment="1" applyProtection="1">
      <alignment horizontal="right" vertical="center"/>
      <protection locked="0"/>
    </xf>
    <xf numFmtId="185" fontId="7" fillId="2" borderId="16" xfId="2" applyNumberFormat="1" applyFont="1" applyFill="1" applyBorder="1" applyAlignment="1" applyProtection="1">
      <alignment horizontal="right" vertical="center"/>
      <protection locked="0"/>
    </xf>
    <xf numFmtId="185" fontId="7" fillId="0" borderId="8" xfId="2" applyNumberFormat="1" applyFont="1" applyFill="1" applyBorder="1" applyAlignment="1" applyProtection="1">
      <alignment vertical="center"/>
    </xf>
    <xf numFmtId="185" fontId="7" fillId="0" borderId="19" xfId="2" applyNumberFormat="1" applyFont="1" applyFill="1" applyBorder="1" applyAlignment="1" applyProtection="1">
      <alignment horizontal="right" vertical="center"/>
    </xf>
    <xf numFmtId="186" fontId="3" fillId="14" borderId="6" xfId="3" applyNumberFormat="1" applyFont="1" applyFill="1" applyBorder="1" applyAlignment="1" applyProtection="1">
      <alignment horizontal="left" vertical="center" shrinkToFit="1"/>
      <protection locked="0"/>
    </xf>
    <xf numFmtId="0" fontId="2" fillId="2" borderId="14" xfId="4" applyFill="1" applyBorder="1" applyAlignment="1" applyProtection="1">
      <alignment vertical="center" wrapText="1"/>
      <protection locked="0"/>
    </xf>
    <xf numFmtId="177" fontId="34" fillId="5" borderId="0" xfId="0" applyNumberFormat="1" applyFont="1" applyFill="1" applyAlignment="1">
      <alignment horizontal="center" vertical="center"/>
    </xf>
    <xf numFmtId="0" fontId="0" fillId="0" borderId="0" xfId="0" applyAlignment="1">
      <alignment horizontal="left" vertical="center" shrinkToFit="1"/>
    </xf>
    <xf numFmtId="0" fontId="16" fillId="0" borderId="0" xfId="0" applyFont="1" applyAlignment="1">
      <alignment horizontal="center" vertical="center"/>
    </xf>
    <xf numFmtId="0" fontId="16" fillId="0" borderId="38" xfId="0" applyFont="1" applyBorder="1" applyAlignment="1">
      <alignment horizontal="center" vertical="center"/>
    </xf>
    <xf numFmtId="0" fontId="0" fillId="0" borderId="38" xfId="0" applyBorder="1" applyAlignment="1">
      <alignment horizontal="center" vertical="center"/>
    </xf>
    <xf numFmtId="0" fontId="0" fillId="0" borderId="0" xfId="0" applyAlignment="1">
      <alignment horizontal="left" vertical="center" wrapText="1"/>
    </xf>
    <xf numFmtId="0" fontId="0" fillId="12" borderId="43" xfId="0" applyFill="1" applyBorder="1" applyAlignment="1">
      <alignment horizontal="center" vertical="center" wrapText="1"/>
    </xf>
    <xf numFmtId="0" fontId="0" fillId="12" borderId="71" xfId="0" applyFill="1" applyBorder="1" applyAlignment="1">
      <alignment horizontal="center" vertical="center" wrapText="1"/>
    </xf>
    <xf numFmtId="0" fontId="0" fillId="12" borderId="72" xfId="0" applyFill="1" applyBorder="1" applyAlignment="1">
      <alignment horizontal="center" vertical="center" wrapText="1"/>
    </xf>
    <xf numFmtId="0" fontId="8" fillId="0" borderId="0" xfId="3" applyFont="1" applyAlignment="1">
      <alignment horizontal="left" vertical="center" wrapText="1"/>
    </xf>
    <xf numFmtId="0" fontId="8" fillId="0" borderId="0" xfId="3" applyFont="1" applyAlignment="1">
      <alignment horizontal="left" vertical="center"/>
    </xf>
    <xf numFmtId="0" fontId="8" fillId="0" borderId="0" xfId="4" applyFont="1" applyAlignment="1">
      <alignment horizontal="center" vertical="center"/>
    </xf>
    <xf numFmtId="0" fontId="9" fillId="0" borderId="0" xfId="3" applyFont="1" applyAlignment="1">
      <alignment horizontal="center" vertical="center"/>
    </xf>
    <xf numFmtId="0" fontId="5" fillId="0" borderId="29" xfId="3" applyFont="1" applyBorder="1" applyAlignment="1">
      <alignment horizontal="left" vertical="top" wrapText="1"/>
    </xf>
    <xf numFmtId="0" fontId="5" fillId="0" borderId="29" xfId="3" applyFont="1" applyBorder="1" applyAlignment="1">
      <alignment horizontal="left" vertical="top"/>
    </xf>
    <xf numFmtId="0" fontId="5" fillId="0" borderId="29" xfId="3" applyFont="1" applyBorder="1" applyAlignment="1">
      <alignment horizontal="left" vertical="center"/>
    </xf>
    <xf numFmtId="0" fontId="5" fillId="0" borderId="29" xfId="3" applyFont="1" applyBorder="1" applyAlignment="1">
      <alignment horizontal="left" vertical="center" wrapText="1"/>
    </xf>
    <xf numFmtId="0" fontId="4" fillId="3" borderId="23" xfId="4" applyFont="1" applyFill="1" applyBorder="1" applyAlignment="1">
      <alignment horizontal="center" vertical="center" wrapText="1"/>
    </xf>
    <xf numFmtId="0" fontId="4" fillId="3" borderId="24" xfId="4" applyFont="1" applyFill="1" applyBorder="1" applyAlignment="1">
      <alignment horizontal="center" vertical="center" wrapText="1"/>
    </xf>
    <xf numFmtId="0" fontId="4" fillId="3" borderId="25" xfId="4" applyFont="1" applyFill="1" applyBorder="1" applyAlignment="1">
      <alignment horizontal="center" vertical="center"/>
    </xf>
    <xf numFmtId="0" fontId="4" fillId="3" borderId="26" xfId="4" applyFont="1" applyFill="1" applyBorder="1" applyAlignment="1">
      <alignment horizontal="center"/>
    </xf>
    <xf numFmtId="49" fontId="3" fillId="0" borderId="27" xfId="4" applyNumberFormat="1" applyFont="1" applyBorder="1" applyAlignment="1">
      <alignment horizontal="center" vertical="center"/>
    </xf>
    <xf numFmtId="49" fontId="3" fillId="0" borderId="28" xfId="4" applyNumberFormat="1" applyFont="1" applyBorder="1" applyAlignment="1">
      <alignment horizontal="center" vertical="center"/>
    </xf>
    <xf numFmtId="0" fontId="4" fillId="3" borderId="30" xfId="4" applyFont="1" applyFill="1" applyBorder="1" applyAlignment="1">
      <alignment horizontal="center" vertical="center" wrapText="1"/>
    </xf>
    <xf numFmtId="0" fontId="4" fillId="3" borderId="31" xfId="4" applyFont="1" applyFill="1" applyBorder="1" applyAlignment="1">
      <alignment horizontal="center" vertical="center" wrapText="1"/>
    </xf>
    <xf numFmtId="38" fontId="4" fillId="3" borderId="32" xfId="2" applyFont="1" applyFill="1" applyBorder="1" applyAlignment="1" applyProtection="1">
      <alignment horizontal="center" vertical="center" wrapText="1"/>
    </xf>
    <xf numFmtId="38" fontId="4" fillId="3" borderId="33" xfId="2" applyFont="1" applyFill="1" applyBorder="1" applyAlignment="1" applyProtection="1">
      <alignment horizontal="center" vertical="center"/>
    </xf>
    <xf numFmtId="38" fontId="4" fillId="3" borderId="34" xfId="2" applyFont="1" applyFill="1" applyBorder="1" applyAlignment="1" applyProtection="1">
      <alignment horizontal="center" vertical="center" wrapText="1"/>
    </xf>
    <xf numFmtId="38" fontId="4" fillId="3" borderId="35" xfId="2" applyFont="1" applyFill="1" applyBorder="1" applyAlignment="1" applyProtection="1">
      <alignment horizontal="center" vertical="center"/>
    </xf>
    <xf numFmtId="0" fontId="4" fillId="3" borderId="23" xfId="4" applyFont="1" applyFill="1" applyBorder="1" applyAlignment="1">
      <alignment horizontal="center" vertical="center"/>
    </xf>
    <xf numFmtId="0" fontId="4" fillId="3" borderId="24" xfId="4" applyFont="1" applyFill="1" applyBorder="1" applyAlignment="1">
      <alignment horizontal="center" vertical="center"/>
    </xf>
    <xf numFmtId="0" fontId="11" fillId="0" borderId="0" xfId="0" applyFont="1" applyAlignment="1">
      <alignment horizontal="left" vertical="center"/>
    </xf>
    <xf numFmtId="3" fontId="11" fillId="2" borderId="44" xfId="0" applyNumberFormat="1" applyFont="1" applyFill="1" applyBorder="1" applyAlignment="1" applyProtection="1">
      <alignment horizontal="right" vertical="center"/>
      <protection locked="0"/>
    </xf>
    <xf numFmtId="3" fontId="11" fillId="2" borderId="45" xfId="0" applyNumberFormat="1" applyFont="1" applyFill="1" applyBorder="1" applyAlignment="1" applyProtection="1">
      <alignment horizontal="right" vertical="center"/>
      <protection locked="0"/>
    </xf>
    <xf numFmtId="3" fontId="11" fillId="2" borderId="46" xfId="0" applyNumberFormat="1" applyFont="1" applyFill="1" applyBorder="1" applyAlignment="1" applyProtection="1">
      <alignment horizontal="right" vertical="center"/>
      <protection locked="0"/>
    </xf>
    <xf numFmtId="3" fontId="11" fillId="0" borderId="36" xfId="5" applyNumberFormat="1" applyFont="1" applyBorder="1" applyAlignment="1" applyProtection="1">
      <alignment horizontal="right" vertical="center" wrapText="1"/>
    </xf>
    <xf numFmtId="3" fontId="11" fillId="0" borderId="7" xfId="5" applyNumberFormat="1" applyFont="1" applyBorder="1" applyAlignment="1" applyProtection="1">
      <alignment horizontal="right" vertical="center" wrapText="1"/>
    </xf>
    <xf numFmtId="3" fontId="11" fillId="0" borderId="37" xfId="5" applyNumberFormat="1" applyFont="1" applyBorder="1" applyAlignment="1" applyProtection="1">
      <alignment horizontal="right" vertical="center" wrapText="1"/>
    </xf>
    <xf numFmtId="0" fontId="17" fillId="0" borderId="44" xfId="0" applyFont="1" applyBorder="1" applyAlignment="1">
      <alignment horizontal="left" vertical="center"/>
    </xf>
    <xf numFmtId="0" fontId="17" fillId="0" borderId="45" xfId="0" applyFont="1" applyBorder="1" applyAlignment="1">
      <alignment horizontal="left" vertical="center"/>
    </xf>
    <xf numFmtId="0" fontId="17" fillId="0" borderId="46" xfId="0" applyFont="1" applyBorder="1" applyAlignment="1">
      <alignment horizontal="left" vertical="center"/>
    </xf>
    <xf numFmtId="3" fontId="11" fillId="0" borderId="44" xfId="5" applyNumberFormat="1" applyFont="1" applyBorder="1" applyAlignment="1" applyProtection="1">
      <alignment horizontal="right" vertical="center" wrapText="1"/>
    </xf>
    <xf numFmtId="3" fontId="11" fillId="0" borderId="45" xfId="5" applyNumberFormat="1" applyFont="1" applyBorder="1" applyAlignment="1" applyProtection="1">
      <alignment horizontal="right" vertical="center" wrapText="1"/>
    </xf>
    <xf numFmtId="3" fontId="11" fillId="0" borderId="46" xfId="5" applyNumberFormat="1" applyFont="1" applyBorder="1" applyAlignment="1" applyProtection="1">
      <alignment horizontal="right" vertical="center" wrapText="1"/>
    </xf>
    <xf numFmtId="38" fontId="11" fillId="0" borderId="53" xfId="5" applyFont="1" applyBorder="1" applyAlignment="1" applyProtection="1">
      <alignment horizontal="right" vertical="center"/>
    </xf>
    <xf numFmtId="38" fontId="11" fillId="0" borderId="54" xfId="5" applyFont="1" applyBorder="1" applyAlignment="1" applyProtection="1">
      <alignment horizontal="right" vertical="center"/>
    </xf>
    <xf numFmtId="38" fontId="11" fillId="0" borderId="55" xfId="5" applyFont="1" applyBorder="1" applyAlignment="1" applyProtection="1">
      <alignment horizontal="right" vertical="center"/>
    </xf>
    <xf numFmtId="38" fontId="11" fillId="0" borderId="50" xfId="5" applyFont="1" applyBorder="1" applyAlignment="1" applyProtection="1">
      <alignment horizontal="right" vertical="center"/>
    </xf>
    <xf numFmtId="38" fontId="11" fillId="0" borderId="51" xfId="5" applyFont="1" applyBorder="1" applyAlignment="1" applyProtection="1">
      <alignment horizontal="right" vertical="center"/>
    </xf>
    <xf numFmtId="38" fontId="11" fillId="0" borderId="52" xfId="5" applyFont="1" applyBorder="1" applyAlignment="1" applyProtection="1">
      <alignment horizontal="right" vertical="center"/>
    </xf>
    <xf numFmtId="0" fontId="17" fillId="0" borderId="36" xfId="0" applyFont="1" applyBorder="1" applyAlignment="1">
      <alignment horizontal="left" vertical="center"/>
    </xf>
    <xf numFmtId="0" fontId="21" fillId="0" borderId="7" xfId="0" applyFont="1" applyBorder="1" applyAlignment="1">
      <alignment horizontal="left" vertical="center"/>
    </xf>
    <xf numFmtId="0" fontId="21" fillId="0" borderId="37" xfId="0" applyFont="1" applyBorder="1" applyAlignment="1">
      <alignment horizontal="left" vertical="center"/>
    </xf>
    <xf numFmtId="0" fontId="17" fillId="0" borderId="44" xfId="0" applyFont="1" applyBorder="1" applyAlignment="1">
      <alignment horizontal="left" vertical="center" wrapText="1"/>
    </xf>
    <xf numFmtId="0" fontId="21" fillId="0" borderId="45" xfId="0" applyFont="1" applyBorder="1" applyAlignment="1">
      <alignment horizontal="left" vertical="center"/>
    </xf>
    <xf numFmtId="0" fontId="21" fillId="0" borderId="46" xfId="0" applyFont="1" applyBorder="1" applyAlignment="1">
      <alignment horizontal="left" vertical="center"/>
    </xf>
    <xf numFmtId="0" fontId="11" fillId="0" borderId="44" xfId="0" applyFont="1" applyBorder="1" applyAlignment="1">
      <alignment horizontal="left" vertical="center" shrinkToFit="1"/>
    </xf>
    <xf numFmtId="0" fontId="11" fillId="0" borderId="45" xfId="0" applyFont="1" applyBorder="1" applyAlignment="1">
      <alignment horizontal="left" vertical="center" shrinkToFit="1"/>
    </xf>
    <xf numFmtId="0" fontId="11" fillId="0" borderId="46" xfId="0" applyFont="1" applyBorder="1" applyAlignment="1">
      <alignment horizontal="left" vertical="center" shrinkToFit="1"/>
    </xf>
    <xf numFmtId="0" fontId="11" fillId="0" borderId="44" xfId="0" applyFont="1" applyBorder="1" applyAlignment="1">
      <alignment horizontal="left" vertical="center" wrapText="1"/>
    </xf>
    <xf numFmtId="0" fontId="11" fillId="0" borderId="45" xfId="0" applyFont="1" applyBorder="1" applyAlignment="1">
      <alignment horizontal="left" vertical="center" wrapText="1"/>
    </xf>
    <xf numFmtId="0" fontId="11" fillId="0" borderId="46" xfId="0" applyFont="1" applyBorder="1" applyAlignment="1">
      <alignment horizontal="left" vertical="center" wrapText="1"/>
    </xf>
    <xf numFmtId="3" fontId="11" fillId="0" borderId="44" xfId="0" applyNumberFormat="1" applyFont="1" applyBorder="1" applyAlignment="1">
      <alignment horizontal="right" vertical="center"/>
    </xf>
    <xf numFmtId="3" fontId="11" fillId="0" borderId="45" xfId="0" applyNumberFormat="1" applyFont="1" applyBorder="1" applyAlignment="1">
      <alignment horizontal="right" vertical="center"/>
    </xf>
    <xf numFmtId="3" fontId="11" fillId="0" borderId="46" xfId="0" applyNumberFormat="1" applyFont="1" applyBorder="1" applyAlignment="1">
      <alignment horizontal="right" vertical="center"/>
    </xf>
    <xf numFmtId="38" fontId="11" fillId="0" borderId="0" xfId="5" applyFont="1" applyAlignment="1" applyProtection="1">
      <alignment horizontal="center" vertical="center" shrinkToFit="1"/>
      <protection locked="0"/>
    </xf>
    <xf numFmtId="0" fontId="18" fillId="0" borderId="0" xfId="0" applyFont="1" applyAlignment="1">
      <alignment horizontal="center" vertical="center"/>
    </xf>
    <xf numFmtId="38" fontId="19" fillId="0" borderId="6" xfId="5" applyFont="1" applyBorder="1" applyAlignment="1" applyProtection="1">
      <alignment horizontal="left"/>
    </xf>
    <xf numFmtId="182" fontId="20" fillId="0" borderId="6" xfId="3" applyNumberFormat="1" applyFont="1" applyBorder="1" applyAlignment="1">
      <alignment horizontal="left" vertical="center" shrinkToFit="1"/>
    </xf>
    <xf numFmtId="0" fontId="11" fillId="0" borderId="36" xfId="0" applyFont="1" applyBorder="1" applyAlignment="1">
      <alignment horizontal="left" vertical="center"/>
    </xf>
    <xf numFmtId="0" fontId="0" fillId="0" borderId="7" xfId="0" applyBorder="1" applyAlignment="1">
      <alignment horizontal="left" vertical="center"/>
    </xf>
    <xf numFmtId="0" fontId="0" fillId="0" borderId="37" xfId="0" applyBorder="1" applyAlignment="1">
      <alignment horizontal="left" vertical="center"/>
    </xf>
    <xf numFmtId="0" fontId="16" fillId="0" borderId="39" xfId="0" applyFont="1" applyBorder="1" applyAlignment="1">
      <alignment horizontal="center" vertical="center" wrapText="1"/>
    </xf>
    <xf numFmtId="0" fontId="16" fillId="0" borderId="29" xfId="0" applyFont="1" applyBorder="1" applyAlignment="1">
      <alignment horizontal="center" vertical="center" wrapText="1"/>
    </xf>
    <xf numFmtId="0" fontId="16" fillId="0" borderId="40" xfId="0" applyFont="1" applyBorder="1" applyAlignment="1">
      <alignment horizontal="center" vertical="center" wrapText="1"/>
    </xf>
    <xf numFmtId="0" fontId="16" fillId="0" borderId="41"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42" xfId="0" applyFont="1" applyBorder="1" applyAlignment="1">
      <alignment horizontal="center" vertical="center" wrapText="1"/>
    </xf>
    <xf numFmtId="0" fontId="18" fillId="0" borderId="7" xfId="0" applyFont="1" applyBorder="1" applyAlignment="1">
      <alignment horizontal="center" vertical="center"/>
    </xf>
    <xf numFmtId="0" fontId="17" fillId="0" borderId="7" xfId="0" applyFont="1" applyBorder="1" applyAlignment="1">
      <alignment horizontal="left" vertical="center"/>
    </xf>
    <xf numFmtId="0" fontId="17" fillId="0" borderId="37" xfId="0" applyFont="1" applyBorder="1" applyAlignment="1">
      <alignment horizontal="left" vertical="center"/>
    </xf>
    <xf numFmtId="3" fontId="11" fillId="0" borderId="48" xfId="0" applyNumberFormat="1" applyFont="1" applyBorder="1" applyAlignment="1">
      <alignment horizontal="center" vertical="center"/>
    </xf>
    <xf numFmtId="3" fontId="11" fillId="0" borderId="0" xfId="0" applyNumberFormat="1" applyFont="1" applyAlignment="1">
      <alignment horizontal="center" vertical="center"/>
    </xf>
    <xf numFmtId="3" fontId="11" fillId="0" borderId="49" xfId="0" applyNumberFormat="1" applyFont="1" applyBorder="1" applyAlignment="1">
      <alignment horizontal="center" vertical="center"/>
    </xf>
    <xf numFmtId="0" fontId="11" fillId="0" borderId="29" xfId="0" applyFont="1" applyBorder="1" applyAlignment="1">
      <alignment vertical="center" wrapText="1"/>
    </xf>
    <xf numFmtId="0" fontId="11" fillId="0" borderId="0" xfId="0" applyFont="1" applyAlignment="1">
      <alignment vertical="center" wrapText="1"/>
    </xf>
    <xf numFmtId="0" fontId="11" fillId="0" borderId="39" xfId="0" applyFont="1" applyBorder="1" applyAlignment="1">
      <alignment horizontal="left" vertical="center" wrapText="1"/>
    </xf>
    <xf numFmtId="0" fontId="0" fillId="0" borderId="29" xfId="0" applyBorder="1" applyAlignment="1">
      <alignment horizontal="left" vertical="center" wrapText="1"/>
    </xf>
    <xf numFmtId="0" fontId="0" fillId="0" borderId="40" xfId="0" applyBorder="1" applyAlignment="1">
      <alignment horizontal="left" vertical="center" wrapText="1"/>
    </xf>
    <xf numFmtId="3" fontId="11" fillId="4" borderId="43" xfId="0" applyNumberFormat="1" applyFont="1" applyFill="1" applyBorder="1" applyAlignment="1" applyProtection="1">
      <alignment horizontal="right" vertical="center"/>
      <protection locked="0"/>
    </xf>
    <xf numFmtId="0" fontId="0" fillId="0" borderId="45" xfId="0" applyBorder="1" applyAlignment="1">
      <alignment horizontal="left" vertical="center" wrapText="1"/>
    </xf>
    <xf numFmtId="0" fontId="0" fillId="0" borderId="46" xfId="0" applyBorder="1" applyAlignment="1">
      <alignment horizontal="left" vertical="center" wrapText="1"/>
    </xf>
    <xf numFmtId="3" fontId="11" fillId="0" borderId="47" xfId="0" applyNumberFormat="1" applyFont="1" applyBorder="1" applyAlignment="1">
      <alignment horizontal="right" vertical="center"/>
    </xf>
    <xf numFmtId="3" fontId="15" fillId="0" borderId="41" xfId="0" applyNumberFormat="1" applyFont="1" applyBorder="1" applyAlignment="1">
      <alignment horizontal="center" vertical="center"/>
    </xf>
    <xf numFmtId="3" fontId="15" fillId="0" borderId="6" xfId="0" applyNumberFormat="1" applyFont="1" applyBorder="1" applyAlignment="1">
      <alignment horizontal="center" vertical="center"/>
    </xf>
    <xf numFmtId="3" fontId="15" fillId="0" borderId="42" xfId="0" applyNumberFormat="1" applyFont="1" applyBorder="1" applyAlignment="1">
      <alignment horizontal="center" vertical="center"/>
    </xf>
    <xf numFmtId="0" fontId="11" fillId="0" borderId="48" xfId="0" applyFont="1" applyBorder="1" applyAlignment="1">
      <alignment horizontal="left" vertical="center" wrapText="1"/>
    </xf>
    <xf numFmtId="0" fontId="11" fillId="0" borderId="0" xfId="0" applyFont="1" applyAlignment="1">
      <alignment horizontal="left" vertical="center" wrapText="1"/>
    </xf>
    <xf numFmtId="0" fontId="11" fillId="0" borderId="49" xfId="0" applyFont="1" applyBorder="1" applyAlignment="1">
      <alignment horizontal="left" vertical="center" wrapText="1"/>
    </xf>
    <xf numFmtId="0" fontId="11" fillId="0" borderId="41" xfId="0" applyFont="1" applyBorder="1" applyAlignment="1">
      <alignment horizontal="left" vertical="center" wrapText="1"/>
    </xf>
    <xf numFmtId="0" fontId="11" fillId="0" borderId="6" xfId="0" applyFont="1" applyBorder="1" applyAlignment="1">
      <alignment horizontal="left" vertical="center" wrapText="1"/>
    </xf>
    <xf numFmtId="0" fontId="11" fillId="0" borderId="42" xfId="0" applyFont="1" applyBorder="1" applyAlignment="1">
      <alignment horizontal="left" vertical="center" wrapText="1"/>
    </xf>
    <xf numFmtId="0" fontId="0" fillId="0" borderId="29" xfId="0" applyBorder="1" applyAlignment="1">
      <alignment horizontal="center" vertical="center" wrapText="1"/>
    </xf>
    <xf numFmtId="0" fontId="0" fillId="0" borderId="40" xfId="0" applyBorder="1" applyAlignment="1">
      <alignment horizontal="center" vertical="center" wrapText="1"/>
    </xf>
    <xf numFmtId="0" fontId="0" fillId="0" borderId="6" xfId="0" applyBorder="1" applyAlignment="1">
      <alignment horizontal="center" vertical="center" wrapText="1"/>
    </xf>
    <xf numFmtId="0" fontId="0" fillId="0" borderId="42" xfId="0" applyBorder="1" applyAlignment="1">
      <alignment horizontal="center" vertical="center" wrapText="1"/>
    </xf>
    <xf numFmtId="0" fontId="0" fillId="0" borderId="0" xfId="0" applyAlignment="1">
      <alignment horizontal="left" vertical="center"/>
    </xf>
    <xf numFmtId="0" fontId="0" fillId="0" borderId="49" xfId="0" applyBorder="1" applyAlignment="1">
      <alignment horizontal="left" vertical="center"/>
    </xf>
    <xf numFmtId="0" fontId="15" fillId="0" borderId="6" xfId="0" applyFont="1" applyBorder="1" applyAlignment="1">
      <alignment horizontal="left" vertical="center"/>
    </xf>
    <xf numFmtId="3" fontId="14" fillId="0" borderId="45" xfId="0" applyNumberFormat="1" applyFont="1" applyBorder="1" applyAlignment="1">
      <alignment horizontal="right" vertical="center"/>
    </xf>
    <xf numFmtId="3" fontId="14" fillId="0" borderId="46" xfId="0" applyNumberFormat="1" applyFont="1" applyBorder="1" applyAlignment="1">
      <alignment horizontal="right" vertical="center"/>
    </xf>
    <xf numFmtId="0" fontId="17" fillId="0" borderId="39" xfId="0" applyFont="1" applyBorder="1" applyAlignment="1">
      <alignment horizontal="left" vertical="center"/>
    </xf>
    <xf numFmtId="0" fontId="21" fillId="0" borderId="29" xfId="0" applyFont="1" applyBorder="1" applyAlignment="1">
      <alignment horizontal="left" vertical="center"/>
    </xf>
    <xf numFmtId="0" fontId="21" fillId="0" borderId="40" xfId="0" applyFont="1" applyBorder="1" applyAlignment="1">
      <alignment horizontal="left" vertical="center"/>
    </xf>
    <xf numFmtId="3" fontId="11" fillId="0" borderId="67" xfId="5" applyNumberFormat="1" applyFont="1" applyBorder="1" applyAlignment="1" applyProtection="1">
      <alignment horizontal="right" vertical="center" wrapText="1"/>
    </xf>
    <xf numFmtId="3" fontId="11" fillId="0" borderId="68" xfId="5" applyNumberFormat="1" applyFont="1" applyBorder="1" applyAlignment="1" applyProtection="1">
      <alignment horizontal="right" vertical="center" wrapText="1"/>
    </xf>
    <xf numFmtId="3" fontId="11" fillId="0" borderId="69" xfId="5" applyNumberFormat="1" applyFont="1" applyBorder="1" applyAlignment="1" applyProtection="1">
      <alignment horizontal="right" vertical="center" wrapText="1"/>
    </xf>
    <xf numFmtId="49" fontId="0" fillId="0" borderId="38" xfId="0" applyNumberFormat="1" applyBorder="1" applyAlignment="1">
      <alignment horizontal="center" vertical="center"/>
    </xf>
    <xf numFmtId="0" fontId="0" fillId="0" borderId="41" xfId="0" applyBorder="1" applyAlignment="1">
      <alignment horizontal="center" vertical="center"/>
    </xf>
    <xf numFmtId="0" fontId="0" fillId="0" borderId="6" xfId="0"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xf numFmtId="49" fontId="0" fillId="7" borderId="38" xfId="0" applyNumberFormat="1" applyFill="1" applyBorder="1" applyAlignment="1">
      <alignment horizontal="center" vertical="center" wrapText="1"/>
    </xf>
    <xf numFmtId="179" fontId="0" fillId="8" borderId="38" xfId="0" applyNumberFormat="1" applyFill="1" applyBorder="1" applyAlignment="1">
      <alignment horizontal="right" vertical="center"/>
    </xf>
    <xf numFmtId="49" fontId="0" fillId="10" borderId="38" xfId="0" applyNumberFormat="1" applyFill="1" applyBorder="1" applyAlignment="1">
      <alignment horizontal="center" vertical="center" wrapText="1"/>
    </xf>
    <xf numFmtId="49" fontId="0" fillId="10" borderId="38" xfId="0" applyNumberFormat="1" applyFill="1" applyBorder="1" applyAlignment="1">
      <alignment horizontal="center" vertical="center"/>
    </xf>
    <xf numFmtId="0" fontId="35" fillId="0" borderId="0" xfId="0" applyFont="1" applyAlignment="1">
      <alignment horizontal="center" vertical="center"/>
    </xf>
    <xf numFmtId="0" fontId="35" fillId="0" borderId="0" xfId="0" applyFont="1" applyAlignment="1">
      <alignment horizontal="left" vertical="center"/>
    </xf>
    <xf numFmtId="0" fontId="11" fillId="0" borderId="6" xfId="0" applyFont="1" applyBorder="1" applyAlignment="1">
      <alignment horizontal="left" vertical="center" shrinkToFit="1"/>
    </xf>
    <xf numFmtId="0" fontId="35" fillId="0" borderId="0" xfId="0" applyFont="1" applyAlignment="1">
      <alignment horizontal="left" vertical="center" wrapText="1"/>
    </xf>
    <xf numFmtId="0" fontId="40" fillId="0" borderId="0" xfId="0" applyFont="1" applyAlignment="1">
      <alignment horizontal="left" vertical="center"/>
    </xf>
    <xf numFmtId="0" fontId="38" fillId="0" borderId="0" xfId="0" applyFont="1" applyAlignment="1">
      <alignment horizontal="left" vertical="center"/>
    </xf>
    <xf numFmtId="0" fontId="44" fillId="0" borderId="0" xfId="0" applyFont="1" applyAlignment="1">
      <alignment horizontal="left" vertical="center" wrapText="1"/>
    </xf>
    <xf numFmtId="0" fontId="45" fillId="0" borderId="0" xfId="0" applyFont="1" applyAlignment="1">
      <alignment horizontal="center" vertical="center"/>
    </xf>
    <xf numFmtId="0" fontId="11" fillId="0" borderId="6" xfId="0" applyFont="1" applyBorder="1" applyAlignment="1">
      <alignment horizontal="center" vertical="center" shrinkToFit="1"/>
    </xf>
    <xf numFmtId="0" fontId="35" fillId="0" borderId="0" xfId="0" applyFont="1">
      <alignment vertical="center"/>
    </xf>
    <xf numFmtId="0" fontId="0" fillId="0" borderId="0" xfId="0" applyAlignment="1">
      <alignment horizontal="right" vertical="center"/>
    </xf>
    <xf numFmtId="0" fontId="35" fillId="0" borderId="0" xfId="0" applyFont="1" applyAlignment="1">
      <alignment horizontal="right" vertical="center" shrinkToFit="1"/>
    </xf>
    <xf numFmtId="0" fontId="35" fillId="0" borderId="0" xfId="0" applyFont="1" applyAlignment="1">
      <alignment horizontal="left" vertical="center" shrinkToFit="1"/>
    </xf>
    <xf numFmtId="0" fontId="53" fillId="0" borderId="0" xfId="0" applyFont="1" applyAlignment="1">
      <alignment horizontal="left" vertical="center"/>
    </xf>
    <xf numFmtId="0" fontId="11" fillId="0" borderId="0" xfId="0" applyFont="1" applyAlignment="1">
      <alignment horizontal="left" vertical="top" wrapText="1"/>
    </xf>
    <xf numFmtId="0" fontId="0" fillId="0" borderId="0" xfId="0" applyAlignment="1">
      <alignment horizontal="left" vertical="top" wrapText="1"/>
    </xf>
    <xf numFmtId="0" fontId="37" fillId="0" borderId="38" xfId="0" applyFont="1" applyBorder="1" applyAlignment="1" applyProtection="1">
      <alignment horizontal="justify" vertical="center" wrapText="1"/>
      <protection locked="0"/>
    </xf>
    <xf numFmtId="179" fontId="37" fillId="0" borderId="38" xfId="0" applyNumberFormat="1" applyFont="1" applyBorder="1" applyAlignment="1" applyProtection="1">
      <alignment horizontal="right" vertical="center" wrapText="1"/>
      <protection locked="0"/>
    </xf>
    <xf numFmtId="0" fontId="35" fillId="0" borderId="38" xfId="0" applyFont="1" applyBorder="1" applyAlignment="1" applyProtection="1">
      <alignment horizontal="justify" vertical="center" wrapText="1"/>
      <protection locked="0"/>
    </xf>
    <xf numFmtId="38" fontId="35" fillId="0" borderId="38" xfId="5" applyFont="1" applyBorder="1" applyAlignment="1" applyProtection="1">
      <alignment horizontal="justify" vertical="center" wrapText="1"/>
      <protection locked="0"/>
    </xf>
    <xf numFmtId="3" fontId="35" fillId="0" borderId="38" xfId="5" applyNumberFormat="1" applyFont="1" applyBorder="1" applyAlignment="1" applyProtection="1">
      <alignment horizontal="justify" vertical="center" wrapText="1"/>
      <protection locked="0"/>
    </xf>
    <xf numFmtId="14" fontId="35" fillId="0" borderId="38" xfId="0" applyNumberFormat="1" applyFont="1" applyBorder="1" applyAlignment="1" applyProtection="1">
      <alignment horizontal="justify" vertical="center" wrapText="1"/>
      <protection locked="0"/>
    </xf>
    <xf numFmtId="0" fontId="35" fillId="0" borderId="0" xfId="0" applyFont="1" applyAlignment="1" applyProtection="1">
      <alignment horizontal="left" vertical="center" shrinkToFit="1"/>
      <protection locked="0"/>
    </xf>
    <xf numFmtId="0" fontId="0" fillId="0" borderId="0" xfId="0" applyAlignment="1" applyProtection="1">
      <alignment horizontal="center" vertical="center" shrinkToFit="1"/>
      <protection locked="0"/>
    </xf>
    <xf numFmtId="0" fontId="35" fillId="0" borderId="6" xfId="0" applyFont="1" applyBorder="1" applyAlignment="1" applyProtection="1">
      <alignment horizontal="right" vertical="center"/>
      <protection locked="0"/>
    </xf>
  </cellXfs>
  <cellStyles count="6">
    <cellStyle name="ハイパーリンク" xfId="1" builtinId="8"/>
    <cellStyle name="桁区切り" xfId="5" builtinId="6"/>
    <cellStyle name="桁区切り 2" xfId="2" xr:uid="{00000000-0005-0000-0000-000002000000}"/>
    <cellStyle name="標準" xfId="0" builtinId="0"/>
    <cellStyle name="標準 2" xfId="3" xr:uid="{00000000-0005-0000-0000-000004000000}"/>
    <cellStyle name="標準_Sheet1" xfId="4" xr:uid="{00000000-0005-0000-0000-000005000000}"/>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strike val="0"/>
        <color rgb="FFFF0000"/>
      </font>
      <fill>
        <patternFill>
          <bgColor rgb="FFFFCCFF"/>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CCFF"/>
        </patternFill>
      </fill>
    </dxf>
    <dxf>
      <fill>
        <patternFill>
          <bgColor theme="9" tint="0.79998168889431442"/>
        </patternFill>
      </fill>
    </dxf>
  </dxfs>
  <tableStyles count="0" defaultTableStyle="TableStyleMedium2" defaultPivotStyle="PivotStyleLight16"/>
  <colors>
    <mruColors>
      <color rgb="FFFFCCFF"/>
      <color rgb="FFF2DCDB"/>
      <color rgb="FFFDE9D9"/>
      <color rgb="FFFFE7FF"/>
      <color rgb="FFFFFFCC"/>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AFF7AC14-FAFC-4B4A-8C96-42BD4F7F74FF}"/>
            </a:ext>
            <a:ext uri="{C183D7F6-B498-43B3-948B-1728B52AA6E4}">
              <adec:decorative xmlns:adec="http://schemas.microsoft.com/office/drawing/2017/decorative" val="1"/>
            </a:ext>
          </a:extLst>
        </xdr:cNvPr>
        <xdr:cNvCxnSpPr/>
      </xdr:nvCxnSpPr>
      <xdr:spPr>
        <a:xfrm flipH="1">
          <a:off x="16334740" y="1863998"/>
          <a:ext cx="1219200" cy="21118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FA17E257-3CF3-4982-A1D7-A3511608FC32}"/>
            </a:ext>
            <a:ext uri="{C183D7F6-B498-43B3-948B-1728B52AA6E4}">
              <adec:decorative xmlns:adec="http://schemas.microsoft.com/office/drawing/2017/decorative" val="1"/>
            </a:ext>
          </a:extLst>
        </xdr:cNvPr>
        <xdr:cNvCxnSpPr/>
      </xdr:nvCxnSpPr>
      <xdr:spPr>
        <a:xfrm>
          <a:off x="17556480" y="1861639"/>
          <a:ext cx="1409700" cy="23513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4" name="直線矢印コネクタ 3">
          <a:extLst>
            <a:ext uri="{FF2B5EF4-FFF2-40B4-BE49-F238E27FC236}">
              <a16:creationId xmlns:a16="http://schemas.microsoft.com/office/drawing/2014/main" id="{FE7E6281-F0F5-4586-9D36-C1227958EA99}"/>
            </a:ext>
            <a:ext uri="{C183D7F6-B498-43B3-948B-1728B52AA6E4}">
              <adec:decorative xmlns:adec="http://schemas.microsoft.com/office/drawing/2017/decorative" val="1"/>
            </a:ext>
          </a:extLst>
        </xdr:cNvPr>
        <xdr:cNvCxnSpPr/>
      </xdr:nvCxnSpPr>
      <xdr:spPr>
        <a:xfrm>
          <a:off x="13385800" y="1863725"/>
          <a:ext cx="6350" cy="3429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207011</xdr:colOff>
      <xdr:row>13</xdr:row>
      <xdr:rowOff>27940</xdr:rowOff>
    </xdr:from>
    <xdr:to>
      <xdr:col>7</xdr:col>
      <xdr:colOff>539684</xdr:colOff>
      <xdr:row>14</xdr:row>
      <xdr:rowOff>34888</xdr:rowOff>
    </xdr:to>
    <xdr:sp macro="" textlink="">
      <xdr:nvSpPr>
        <xdr:cNvPr id="2" name="角丸四角形 4">
          <a:extLst>
            <a:ext uri="{FF2B5EF4-FFF2-40B4-BE49-F238E27FC236}">
              <a16:creationId xmlns:a16="http://schemas.microsoft.com/office/drawing/2014/main" id="{D1AA4CF9-8011-494D-B654-59EA08FA9FEE}"/>
            </a:ext>
          </a:extLst>
        </xdr:cNvPr>
        <xdr:cNvSpPr/>
      </xdr:nvSpPr>
      <xdr:spPr>
        <a:xfrm>
          <a:off x="7084061" y="3028315"/>
          <a:ext cx="332673" cy="187923"/>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198756</xdr:colOff>
      <xdr:row>16</xdr:row>
      <xdr:rowOff>9525</xdr:rowOff>
    </xdr:from>
    <xdr:to>
      <xdr:col>7</xdr:col>
      <xdr:colOff>544178</xdr:colOff>
      <xdr:row>17</xdr:row>
      <xdr:rowOff>9525</xdr:rowOff>
    </xdr:to>
    <xdr:sp macro="" textlink="">
      <xdr:nvSpPr>
        <xdr:cNvPr id="3" name="角丸四角形 5">
          <a:extLst>
            <a:ext uri="{FF2B5EF4-FFF2-40B4-BE49-F238E27FC236}">
              <a16:creationId xmlns:a16="http://schemas.microsoft.com/office/drawing/2014/main" id="{7D77E7A1-EAE6-4225-9147-E0B90487D338}"/>
            </a:ext>
          </a:extLst>
        </xdr:cNvPr>
        <xdr:cNvSpPr/>
      </xdr:nvSpPr>
      <xdr:spPr>
        <a:xfrm>
          <a:off x="7075806" y="3552825"/>
          <a:ext cx="345422" cy="18097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206376</xdr:colOff>
      <xdr:row>14</xdr:row>
      <xdr:rowOff>123190</xdr:rowOff>
    </xdr:from>
    <xdr:to>
      <xdr:col>7</xdr:col>
      <xdr:colOff>526054</xdr:colOff>
      <xdr:row>15</xdr:row>
      <xdr:rowOff>131558</xdr:rowOff>
    </xdr:to>
    <xdr:sp macro="" textlink="">
      <xdr:nvSpPr>
        <xdr:cNvPr id="4" name="角丸四角形 6">
          <a:extLst>
            <a:ext uri="{FF2B5EF4-FFF2-40B4-BE49-F238E27FC236}">
              <a16:creationId xmlns:a16="http://schemas.microsoft.com/office/drawing/2014/main" id="{4C59E235-F3B2-4504-9650-0602452CC5F8}"/>
            </a:ext>
          </a:extLst>
        </xdr:cNvPr>
        <xdr:cNvSpPr/>
      </xdr:nvSpPr>
      <xdr:spPr>
        <a:xfrm>
          <a:off x="7083426" y="3304540"/>
          <a:ext cx="319678" cy="189343"/>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502285</xdr:colOff>
      <xdr:row>4</xdr:row>
      <xdr:rowOff>35560</xdr:rowOff>
    </xdr:from>
    <xdr:to>
      <xdr:col>10</xdr:col>
      <xdr:colOff>600075</xdr:colOff>
      <xdr:row>29</xdr:row>
      <xdr:rowOff>113030</xdr:rowOff>
    </xdr:to>
    <xdr:grpSp>
      <xdr:nvGrpSpPr>
        <xdr:cNvPr id="4" name="グループ化 3">
          <a:extLst>
            <a:ext uri="{FF2B5EF4-FFF2-40B4-BE49-F238E27FC236}">
              <a16:creationId xmlns:a16="http://schemas.microsoft.com/office/drawing/2014/main" id="{A6AD7B72-4A0F-FCCB-CF4D-27164377E57C}"/>
            </a:ext>
          </a:extLst>
        </xdr:cNvPr>
        <xdr:cNvGrpSpPr/>
      </xdr:nvGrpSpPr>
      <xdr:grpSpPr>
        <a:xfrm>
          <a:off x="504190" y="2188210"/>
          <a:ext cx="6285230" cy="4363720"/>
          <a:chOff x="4389783" y="17227"/>
          <a:chExt cx="6887320" cy="4927490"/>
        </a:xfrm>
      </xdr:grpSpPr>
      <xdr:pic>
        <xdr:nvPicPr>
          <xdr:cNvPr id="2" name="図 1">
            <a:extLst>
              <a:ext uri="{FF2B5EF4-FFF2-40B4-BE49-F238E27FC236}">
                <a16:creationId xmlns:a16="http://schemas.microsoft.com/office/drawing/2014/main" id="{B845024F-E6BD-1856-3C27-84E9B045DE77}"/>
              </a:ext>
            </a:extLst>
          </xdr:cNvPr>
          <xdr:cNvPicPr>
            <a:picLocks noChangeAspect="1"/>
          </xdr:cNvPicPr>
        </xdr:nvPicPr>
        <xdr:blipFill>
          <a:blip xmlns:r="http://schemas.openxmlformats.org/officeDocument/2006/relationships" r:embed="rId1"/>
          <a:stretch>
            <a:fillRect/>
          </a:stretch>
        </xdr:blipFill>
        <xdr:spPr>
          <a:xfrm>
            <a:off x="4389783" y="17227"/>
            <a:ext cx="3485604" cy="4927490"/>
          </a:xfrm>
          <a:prstGeom prst="rect">
            <a:avLst/>
          </a:prstGeom>
        </xdr:spPr>
      </xdr:pic>
      <xdr:pic>
        <xdr:nvPicPr>
          <xdr:cNvPr id="3" name="図 2">
            <a:extLst>
              <a:ext uri="{FF2B5EF4-FFF2-40B4-BE49-F238E27FC236}">
                <a16:creationId xmlns:a16="http://schemas.microsoft.com/office/drawing/2014/main" id="{43B7FC55-6EB9-E3C1-6563-286A2965CBA3}"/>
              </a:ext>
            </a:extLst>
          </xdr:cNvPr>
          <xdr:cNvPicPr>
            <a:picLocks noChangeAspect="1"/>
          </xdr:cNvPicPr>
        </xdr:nvPicPr>
        <xdr:blipFill rotWithShape="1">
          <a:blip xmlns:r="http://schemas.openxmlformats.org/officeDocument/2006/relationships" r:embed="rId2"/>
          <a:srcRect l="1952" t="434" r="1866"/>
          <a:stretch/>
        </xdr:blipFill>
        <xdr:spPr>
          <a:xfrm>
            <a:off x="7818121" y="17227"/>
            <a:ext cx="3458982" cy="4900239"/>
          </a:xfrm>
          <a:prstGeom prst="rect">
            <a:avLst/>
          </a:prstGeom>
        </xdr:spPr>
      </xdr:pic>
    </xdr:grpSp>
    <xdr:clientData/>
  </xdr:twoCellAnchor>
  <xdr:twoCellAnchor>
    <xdr:from>
      <xdr:col>1</xdr:col>
      <xdr:colOff>60697</xdr:colOff>
      <xdr:row>2</xdr:row>
      <xdr:rowOff>133907</xdr:rowOff>
    </xdr:from>
    <xdr:to>
      <xdr:col>10</xdr:col>
      <xdr:colOff>592454</xdr:colOff>
      <xdr:row>28</xdr:row>
      <xdr:rowOff>38100</xdr:rowOff>
    </xdr:to>
    <xdr:grpSp>
      <xdr:nvGrpSpPr>
        <xdr:cNvPr id="12" name="グループ化 8">
          <a:extLst>
            <a:ext uri="{FF2B5EF4-FFF2-40B4-BE49-F238E27FC236}">
              <a16:creationId xmlns:a16="http://schemas.microsoft.com/office/drawing/2014/main" id="{3694044C-A59E-4DAB-B330-2180777EF023}"/>
            </a:ext>
          </a:extLst>
        </xdr:cNvPr>
        <xdr:cNvGrpSpPr>
          <a:grpSpLocks/>
        </xdr:cNvGrpSpPr>
      </xdr:nvGrpSpPr>
      <xdr:grpSpPr bwMode="auto">
        <a:xfrm>
          <a:off x="676012" y="1939847"/>
          <a:ext cx="6103882" cy="4365703"/>
          <a:chOff x="-25332" y="-297634"/>
          <a:chExt cx="7665873" cy="5017344"/>
        </a:xfrm>
      </xdr:grpSpPr>
      <xdr:grpSp>
        <xdr:nvGrpSpPr>
          <xdr:cNvPr id="13" name="グループ化 12">
            <a:extLst>
              <a:ext uri="{FF2B5EF4-FFF2-40B4-BE49-F238E27FC236}">
                <a16:creationId xmlns:a16="http://schemas.microsoft.com/office/drawing/2014/main" id="{69245BCF-B1DC-4B02-B933-2ABCEE3305D4}"/>
              </a:ext>
            </a:extLst>
          </xdr:cNvPr>
          <xdr:cNvGrpSpPr>
            <a:grpSpLocks/>
          </xdr:cNvGrpSpPr>
        </xdr:nvGrpSpPr>
        <xdr:grpSpPr bwMode="auto">
          <a:xfrm>
            <a:off x="-25332" y="395627"/>
            <a:ext cx="2178555" cy="3317160"/>
            <a:chOff x="22293" y="-128248"/>
            <a:chExt cx="2178555" cy="3317160"/>
          </a:xfrm>
        </xdr:grpSpPr>
        <xdr:sp macro="" textlink="">
          <xdr:nvSpPr>
            <xdr:cNvPr id="17" name="角丸四角形 1">
              <a:extLst>
                <a:ext uri="{FF2B5EF4-FFF2-40B4-BE49-F238E27FC236}">
                  <a16:creationId xmlns:a16="http://schemas.microsoft.com/office/drawing/2014/main" id="{BEEB9C51-D2FB-5DA7-6CEC-2C77C3D62F5C}"/>
                </a:ext>
              </a:extLst>
            </xdr:cNvPr>
            <xdr:cNvSpPr/>
          </xdr:nvSpPr>
          <xdr:spPr>
            <a:xfrm>
              <a:off x="22293" y="1825386"/>
              <a:ext cx="2178555" cy="235972"/>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8" name="角丸四角形 4">
              <a:extLst>
                <a:ext uri="{FF2B5EF4-FFF2-40B4-BE49-F238E27FC236}">
                  <a16:creationId xmlns:a16="http://schemas.microsoft.com/office/drawing/2014/main" id="{2EB28ADB-B64E-6A75-D360-4403C8CA4988}"/>
                </a:ext>
              </a:extLst>
            </xdr:cNvPr>
            <xdr:cNvSpPr/>
          </xdr:nvSpPr>
          <xdr:spPr>
            <a:xfrm>
              <a:off x="61635" y="-128248"/>
              <a:ext cx="1021646" cy="18908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9" name="角丸四角形 5">
              <a:extLst>
                <a:ext uri="{FF2B5EF4-FFF2-40B4-BE49-F238E27FC236}">
                  <a16:creationId xmlns:a16="http://schemas.microsoft.com/office/drawing/2014/main" id="{53C12046-3001-3FD1-CE19-9EB1C2E41499}"/>
                </a:ext>
              </a:extLst>
            </xdr:cNvPr>
            <xdr:cNvSpPr/>
          </xdr:nvSpPr>
          <xdr:spPr>
            <a:xfrm>
              <a:off x="556271" y="3019413"/>
              <a:ext cx="1638485" cy="16949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sp macro="" textlink="">
        <xdr:nvSpPr>
          <xdr:cNvPr id="14" name="角丸四角形吹き出し 7">
            <a:extLst>
              <a:ext uri="{FF2B5EF4-FFF2-40B4-BE49-F238E27FC236}">
                <a16:creationId xmlns:a16="http://schemas.microsoft.com/office/drawing/2014/main" id="{4FAF7EDC-9B7C-ABE2-2295-973D93CAA4EB}"/>
              </a:ext>
            </a:extLst>
          </xdr:cNvPr>
          <xdr:cNvSpPr/>
        </xdr:nvSpPr>
        <xdr:spPr>
          <a:xfrm>
            <a:off x="1177808" y="-297634"/>
            <a:ext cx="3070012" cy="558131"/>
          </a:xfrm>
          <a:prstGeom prst="wedgeRoundRectCallout">
            <a:avLst>
              <a:gd name="adj1" fmla="val -58223"/>
              <a:gd name="adj2" fmla="val 101766"/>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b="0">
                <a:solidFill>
                  <a:schemeClr val="tx1"/>
                </a:solidFill>
              </a:rPr>
              <a:t>事務局に提出するすべての書類に</a:t>
            </a:r>
            <a:endParaRPr kumimoji="1" lang="en-US" altLang="ja-JP" sz="1100" b="0">
              <a:solidFill>
                <a:schemeClr val="tx1"/>
              </a:solidFill>
            </a:endParaRPr>
          </a:p>
          <a:p>
            <a:pPr algn="l">
              <a:lnSpc>
                <a:spcPts val="1300"/>
              </a:lnSpc>
            </a:pPr>
            <a:r>
              <a:rPr kumimoji="1" lang="ja-JP" altLang="en-US" sz="1100" b="0">
                <a:solidFill>
                  <a:schemeClr val="tx1"/>
                </a:solidFill>
              </a:rPr>
              <a:t>記載が必要になります（手書きでも可）。</a:t>
            </a:r>
          </a:p>
        </xdr:txBody>
      </xdr:sp>
      <xdr:sp macro="" textlink="">
        <xdr:nvSpPr>
          <xdr:cNvPr id="15" name="角丸四角形吹き出し 9">
            <a:extLst>
              <a:ext uri="{FF2B5EF4-FFF2-40B4-BE49-F238E27FC236}">
                <a16:creationId xmlns:a16="http://schemas.microsoft.com/office/drawing/2014/main" id="{FCD76E5A-859F-6599-9E97-3D1A7E5ACA82}"/>
              </a:ext>
            </a:extLst>
          </xdr:cNvPr>
          <xdr:cNvSpPr/>
        </xdr:nvSpPr>
        <xdr:spPr>
          <a:xfrm>
            <a:off x="3411909" y="2980037"/>
            <a:ext cx="4144404" cy="940561"/>
          </a:xfrm>
          <a:prstGeom prst="wedgeRoundRectCallout">
            <a:avLst>
              <a:gd name="adj1" fmla="val -81620"/>
              <a:gd name="adj2" fmla="val -92745"/>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a:solidFill>
                  <a:schemeClr val="tx1"/>
                </a:solidFill>
              </a:rPr>
              <a:t>事務局に提出する書類（変更申請・廃止申請・実績報告書・請求書）に記載が必要になります。</a:t>
            </a:r>
            <a:endParaRPr kumimoji="1" lang="en-US" altLang="ja-JP" sz="1100">
              <a:solidFill>
                <a:schemeClr val="tx1"/>
              </a:solidFill>
            </a:endParaRPr>
          </a:p>
          <a:p>
            <a:pPr algn="l">
              <a:lnSpc>
                <a:spcPts val="1300"/>
              </a:lnSpc>
            </a:pPr>
            <a:r>
              <a:rPr kumimoji="1" lang="ja-JP" altLang="en-US" sz="1100">
                <a:solidFill>
                  <a:schemeClr val="tx1"/>
                </a:solidFill>
              </a:rPr>
              <a:t>　</a:t>
            </a:r>
            <a:r>
              <a:rPr kumimoji="1" lang="en-US" altLang="ja-JP" sz="1100">
                <a:solidFill>
                  <a:schemeClr val="tx1"/>
                </a:solidFill>
              </a:rPr>
              <a:t>※</a:t>
            </a:r>
            <a:r>
              <a:rPr kumimoji="1" lang="ja-JP" altLang="en-US" sz="1100">
                <a:solidFill>
                  <a:schemeClr val="tx1"/>
                </a:solidFill>
              </a:rPr>
              <a:t>特例として令和</a:t>
            </a:r>
            <a:r>
              <a:rPr kumimoji="1" lang="en-US" altLang="ja-JP" sz="1100">
                <a:solidFill>
                  <a:schemeClr val="tx1"/>
                </a:solidFill>
              </a:rPr>
              <a:t>6</a:t>
            </a:r>
            <a:r>
              <a:rPr kumimoji="1" lang="ja-JP" altLang="en-US" sz="1100">
                <a:solidFill>
                  <a:schemeClr val="tx1"/>
                </a:solidFill>
              </a:rPr>
              <a:t>年</a:t>
            </a:r>
            <a:r>
              <a:rPr kumimoji="1" lang="en-US" altLang="ja-JP" sz="1100">
                <a:solidFill>
                  <a:schemeClr val="tx1"/>
                </a:solidFill>
              </a:rPr>
              <a:t>1</a:t>
            </a:r>
            <a:r>
              <a:rPr kumimoji="1" lang="ja-JP" altLang="en-US" sz="1100">
                <a:solidFill>
                  <a:schemeClr val="tx1"/>
                </a:solidFill>
              </a:rPr>
              <a:t>月</a:t>
            </a:r>
            <a:r>
              <a:rPr kumimoji="1" lang="en-US" altLang="ja-JP" sz="1100">
                <a:solidFill>
                  <a:schemeClr val="tx1"/>
                </a:solidFill>
              </a:rPr>
              <a:t>1</a:t>
            </a:r>
            <a:r>
              <a:rPr kumimoji="1" lang="ja-JP" altLang="en-US" sz="1100">
                <a:solidFill>
                  <a:schemeClr val="tx1"/>
                </a:solidFill>
              </a:rPr>
              <a:t>日の能登半島地震により被災した日以降の支出が補助対象となります。</a:t>
            </a:r>
            <a:endParaRPr kumimoji="1" lang="en-US" altLang="ja-JP" sz="1100">
              <a:solidFill>
                <a:schemeClr val="tx1"/>
              </a:solidFill>
            </a:endParaRPr>
          </a:p>
        </xdr:txBody>
      </xdr:sp>
      <xdr:sp macro="" textlink="">
        <xdr:nvSpPr>
          <xdr:cNvPr id="16" name="角丸四角形吹き出し 10">
            <a:extLst>
              <a:ext uri="{FF2B5EF4-FFF2-40B4-BE49-F238E27FC236}">
                <a16:creationId xmlns:a16="http://schemas.microsoft.com/office/drawing/2014/main" id="{4052DC3F-F13B-F324-7B38-3FBCD56BC471}"/>
              </a:ext>
            </a:extLst>
          </xdr:cNvPr>
          <xdr:cNvSpPr/>
        </xdr:nvSpPr>
        <xdr:spPr>
          <a:xfrm>
            <a:off x="3447362" y="4186259"/>
            <a:ext cx="4193179" cy="533451"/>
          </a:xfrm>
          <a:prstGeom prst="wedgeRoundRectCallout">
            <a:avLst>
              <a:gd name="adj1" fmla="val -82279"/>
              <a:gd name="adj2" fmla="val -125094"/>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a:solidFill>
                  <a:schemeClr val="tx1"/>
                </a:solidFill>
              </a:rPr>
              <a:t>事務局に提出する変更申請（経費の変更のみ）・実績報告書（別紙</a:t>
            </a:r>
            <a:r>
              <a:rPr kumimoji="1" lang="en-US" altLang="ja-JP" sz="1100">
                <a:solidFill>
                  <a:schemeClr val="tx1"/>
                </a:solidFill>
              </a:rPr>
              <a:t>3</a:t>
            </a:r>
            <a:r>
              <a:rPr kumimoji="1" lang="ja-JP" altLang="en-US" sz="1100">
                <a:solidFill>
                  <a:schemeClr val="tx1"/>
                </a:solidFill>
              </a:rPr>
              <a:t>）</a:t>
            </a:r>
            <a:r>
              <a:rPr kumimoji="1" lang="ja-JP" altLang="ja-JP" sz="1100">
                <a:solidFill>
                  <a:sysClr val="windowText" lastClr="000000"/>
                </a:solidFill>
                <a:effectLst/>
                <a:latin typeface="+mn-lt"/>
                <a:ea typeface="+mn-ea"/>
                <a:cs typeface="+mn-cs"/>
              </a:rPr>
              <a:t>に</a:t>
            </a:r>
            <a:r>
              <a:rPr kumimoji="1" lang="ja-JP" altLang="en-US" sz="1100">
                <a:solidFill>
                  <a:schemeClr val="tx1"/>
                </a:solidFill>
              </a:rPr>
              <a:t>記載が必要になります。</a:t>
            </a:r>
          </a:p>
        </xdr:txBody>
      </xdr:sp>
    </xdr:grpSp>
    <xdr:clientData/>
  </xdr:twoCellAnchor>
  <xdr:twoCellAnchor>
    <xdr:from>
      <xdr:col>4</xdr:col>
      <xdr:colOff>549910</xdr:colOff>
      <xdr:row>5</xdr:row>
      <xdr:rowOff>151541</xdr:rowOff>
    </xdr:from>
    <xdr:to>
      <xdr:col>5</xdr:col>
      <xdr:colOff>304800</xdr:colOff>
      <xdr:row>6</xdr:row>
      <xdr:rowOff>114300</xdr:rowOff>
    </xdr:to>
    <xdr:sp macro="" textlink="">
      <xdr:nvSpPr>
        <xdr:cNvPr id="20" name="角丸四角形 4">
          <a:extLst>
            <a:ext uri="{FF2B5EF4-FFF2-40B4-BE49-F238E27FC236}">
              <a16:creationId xmlns:a16="http://schemas.microsoft.com/office/drawing/2014/main" id="{15ED5721-3FEE-4D68-8315-5756B05D7350}"/>
            </a:ext>
          </a:extLst>
        </xdr:cNvPr>
        <xdr:cNvSpPr/>
      </xdr:nvSpPr>
      <xdr:spPr bwMode="auto">
        <a:xfrm>
          <a:off x="3039110" y="2488341"/>
          <a:ext cx="377190" cy="14055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59309</xdr:colOff>
      <xdr:row>8</xdr:row>
      <xdr:rowOff>130392</xdr:rowOff>
    </xdr:from>
    <xdr:to>
      <xdr:col>6</xdr:col>
      <xdr:colOff>581025</xdr:colOff>
      <xdr:row>11</xdr:row>
      <xdr:rowOff>97155</xdr:rowOff>
    </xdr:to>
    <xdr:sp macro="" textlink="">
      <xdr:nvSpPr>
        <xdr:cNvPr id="21" name="角丸四角形吹き出し 7">
          <a:extLst>
            <a:ext uri="{FF2B5EF4-FFF2-40B4-BE49-F238E27FC236}">
              <a16:creationId xmlns:a16="http://schemas.microsoft.com/office/drawing/2014/main" id="{09EA589F-A438-4623-8D9D-1E224BF53B4E}"/>
            </a:ext>
          </a:extLst>
        </xdr:cNvPr>
        <xdr:cNvSpPr/>
      </xdr:nvSpPr>
      <xdr:spPr bwMode="auto">
        <a:xfrm>
          <a:off x="3154934" y="2968842"/>
          <a:ext cx="1140841" cy="481113"/>
        </a:xfrm>
        <a:prstGeom prst="wedgeRoundRectCallout">
          <a:avLst>
            <a:gd name="adj1" fmla="val -35974"/>
            <a:gd name="adj2" fmla="val -123126"/>
            <a:gd name="adj3" fmla="val 16667"/>
          </a:avLst>
        </a:prstGeom>
        <a:solidFill>
          <a:srgbClr val="FFFFCC"/>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b="0">
              <a:solidFill>
                <a:schemeClr val="tx1"/>
              </a:solidFill>
            </a:rPr>
            <a:t>被害状況を</a:t>
          </a:r>
          <a:endParaRPr kumimoji="1" lang="en-US" altLang="ja-JP" sz="1100" b="0">
            <a:solidFill>
              <a:schemeClr val="tx1"/>
            </a:solidFill>
          </a:endParaRPr>
        </a:p>
        <a:p>
          <a:pPr algn="l">
            <a:lnSpc>
              <a:spcPts val="1300"/>
            </a:lnSpc>
          </a:pPr>
          <a:r>
            <a:rPr kumimoji="1" lang="ja-JP" altLang="en-US" sz="1100" b="0">
              <a:solidFill>
                <a:schemeClr val="tx1"/>
              </a:solidFill>
            </a:rPr>
            <a:t>記載しています。</a:t>
          </a:r>
          <a:endParaRPr kumimoji="1" lang="en-US" altLang="ja-JP" sz="1100" b="0">
            <a:solidFill>
              <a:schemeClr val="tx1"/>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516255</xdr:colOff>
      <xdr:row>5</xdr:row>
      <xdr:rowOff>83820</xdr:rowOff>
    </xdr:from>
    <xdr:to>
      <xdr:col>9</xdr:col>
      <xdr:colOff>507073</xdr:colOff>
      <xdr:row>46</xdr:row>
      <xdr:rowOff>121920</xdr:rowOff>
    </xdr:to>
    <xdr:grpSp>
      <xdr:nvGrpSpPr>
        <xdr:cNvPr id="4" name="グループ化 3">
          <a:extLst>
            <a:ext uri="{FF2B5EF4-FFF2-40B4-BE49-F238E27FC236}">
              <a16:creationId xmlns:a16="http://schemas.microsoft.com/office/drawing/2014/main" id="{F430A0D1-9E6D-7665-8071-517BDBE7E822}"/>
            </a:ext>
          </a:extLst>
        </xdr:cNvPr>
        <xdr:cNvGrpSpPr/>
      </xdr:nvGrpSpPr>
      <xdr:grpSpPr>
        <a:xfrm>
          <a:off x="512445" y="1885950"/>
          <a:ext cx="5484838" cy="7067550"/>
          <a:chOff x="516255" y="1884045"/>
          <a:chExt cx="5477218" cy="7067550"/>
        </a:xfrm>
      </xdr:grpSpPr>
      <xdr:pic>
        <xdr:nvPicPr>
          <xdr:cNvPr id="3" name="図 2">
            <a:extLst>
              <a:ext uri="{FF2B5EF4-FFF2-40B4-BE49-F238E27FC236}">
                <a16:creationId xmlns:a16="http://schemas.microsoft.com/office/drawing/2014/main" id="{6C5577FE-32C3-79D1-DCE6-1FBDCF66E6D2}"/>
              </a:ext>
            </a:extLst>
          </xdr:cNvPr>
          <xdr:cNvPicPr>
            <a:picLocks noChangeAspect="1"/>
          </xdr:cNvPicPr>
        </xdr:nvPicPr>
        <xdr:blipFill>
          <a:blip xmlns:r="http://schemas.openxmlformats.org/officeDocument/2006/relationships" r:embed="rId1"/>
          <a:stretch>
            <a:fillRect/>
          </a:stretch>
        </xdr:blipFill>
        <xdr:spPr>
          <a:xfrm>
            <a:off x="516255" y="1884045"/>
            <a:ext cx="4980816" cy="7067550"/>
          </a:xfrm>
          <a:prstGeom prst="rect">
            <a:avLst/>
          </a:prstGeom>
          <a:ln w="6350">
            <a:solidFill>
              <a:schemeClr val="tx1"/>
            </a:solidFill>
          </a:ln>
        </xdr:spPr>
      </xdr:pic>
      <xdr:sp macro="" textlink="">
        <xdr:nvSpPr>
          <xdr:cNvPr id="8" name="角丸四角形 2">
            <a:extLst>
              <a:ext uri="{FF2B5EF4-FFF2-40B4-BE49-F238E27FC236}">
                <a16:creationId xmlns:a16="http://schemas.microsoft.com/office/drawing/2014/main" id="{92BA7B36-B873-4B23-BE02-FE0AB12B819E}"/>
              </a:ext>
            </a:extLst>
          </xdr:cNvPr>
          <xdr:cNvSpPr/>
        </xdr:nvSpPr>
        <xdr:spPr bwMode="auto">
          <a:xfrm>
            <a:off x="3634829" y="2969894"/>
            <a:ext cx="1413422" cy="182880"/>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9" name="角丸四角形吹き出し 3">
            <a:extLst>
              <a:ext uri="{FF2B5EF4-FFF2-40B4-BE49-F238E27FC236}">
                <a16:creationId xmlns:a16="http://schemas.microsoft.com/office/drawing/2014/main" id="{52AE0DCC-7A13-4AB6-B52D-BBED0AF8964D}"/>
              </a:ext>
            </a:extLst>
          </xdr:cNvPr>
          <xdr:cNvSpPr/>
        </xdr:nvSpPr>
        <xdr:spPr bwMode="auto">
          <a:xfrm>
            <a:off x="3722370" y="1971675"/>
            <a:ext cx="2271103" cy="663088"/>
          </a:xfrm>
          <a:prstGeom prst="wedgeRoundRectCallout">
            <a:avLst>
              <a:gd name="adj1" fmla="val -15230"/>
              <a:gd name="adj2" fmla="val 103313"/>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精算払請求書の提出日は、確定通知書の日付以降の日付を記載してください。</a:t>
            </a:r>
          </a:p>
        </xdr:txBody>
      </xdr:sp>
      <xdr:sp macro="" textlink="">
        <xdr:nvSpPr>
          <xdr:cNvPr id="10" name="角丸四角形 4">
            <a:extLst>
              <a:ext uri="{FF2B5EF4-FFF2-40B4-BE49-F238E27FC236}">
                <a16:creationId xmlns:a16="http://schemas.microsoft.com/office/drawing/2014/main" id="{7DAC32C2-4D10-45B0-844A-A3A5AB81AB60}"/>
              </a:ext>
            </a:extLst>
          </xdr:cNvPr>
          <xdr:cNvSpPr/>
        </xdr:nvSpPr>
        <xdr:spPr bwMode="auto">
          <a:xfrm>
            <a:off x="3449684" y="5831931"/>
            <a:ext cx="1106711" cy="23262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1" name="角丸四角形吹き出し 5">
            <a:extLst>
              <a:ext uri="{FF2B5EF4-FFF2-40B4-BE49-F238E27FC236}">
                <a16:creationId xmlns:a16="http://schemas.microsoft.com/office/drawing/2014/main" id="{741A65BD-231A-4E95-9C83-F422CAFEE5B1}"/>
              </a:ext>
            </a:extLst>
          </xdr:cNvPr>
          <xdr:cNvSpPr/>
        </xdr:nvSpPr>
        <xdr:spPr bwMode="auto">
          <a:xfrm>
            <a:off x="3560899" y="6355080"/>
            <a:ext cx="2287750" cy="960119"/>
          </a:xfrm>
          <a:prstGeom prst="wedgeRoundRectCallout">
            <a:avLst>
              <a:gd name="adj1" fmla="val -29118"/>
              <a:gd name="adj2" fmla="val -81279"/>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a:solidFill>
                  <a:schemeClr val="tx1"/>
                </a:solidFill>
              </a:rPr>
              <a:t>実績報告書をチェックした結果、認められた補助金の額が記載されています。</a:t>
            </a:r>
            <a:endParaRPr kumimoji="1" lang="en-US" altLang="ja-JP" sz="1100">
              <a:solidFill>
                <a:schemeClr val="tx1"/>
              </a:solidFill>
            </a:endParaRPr>
          </a:p>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精算払請求書の請求額となります。</a:t>
            </a:r>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6"/>
  <sheetViews>
    <sheetView showGridLines="0" tabSelected="1" view="pageBreakPreview" zoomScaleNormal="100" zoomScaleSheetLayoutView="100" workbookViewId="0">
      <selection activeCell="D10" sqref="D10"/>
    </sheetView>
  </sheetViews>
  <sheetFormatPr defaultRowHeight="13.2"/>
  <cols>
    <col min="1" max="1" width="12.33203125" customWidth="1"/>
    <col min="2" max="2" width="8.109375" style="62" bestFit="1" customWidth="1"/>
    <col min="3" max="3" width="35.109375" customWidth="1"/>
    <col min="4" max="4" width="18.33203125" customWidth="1"/>
    <col min="257" max="257" width="12.33203125" customWidth="1"/>
    <col min="258" max="258" width="8.109375" bestFit="1" customWidth="1"/>
    <col min="259" max="259" width="35.109375" customWidth="1"/>
    <col min="260" max="260" width="16.88671875" bestFit="1" customWidth="1"/>
    <col min="513" max="513" width="12.33203125" customWidth="1"/>
    <col min="514" max="514" width="8.109375" bestFit="1" customWidth="1"/>
    <col min="515" max="515" width="35.109375" customWidth="1"/>
    <col min="516" max="516" width="16.88671875" bestFit="1" customWidth="1"/>
    <col min="769" max="769" width="12.33203125" customWidth="1"/>
    <col min="770" max="770" width="8.109375" bestFit="1" customWidth="1"/>
    <col min="771" max="771" width="35.109375" customWidth="1"/>
    <col min="772" max="772" width="16.88671875" bestFit="1" customWidth="1"/>
    <col min="1025" max="1025" width="12.33203125" customWidth="1"/>
    <col min="1026" max="1026" width="8.109375" bestFit="1" customWidth="1"/>
    <col min="1027" max="1027" width="35.109375" customWidth="1"/>
    <col min="1028" max="1028" width="16.88671875" bestFit="1" customWidth="1"/>
    <col min="1281" max="1281" width="12.33203125" customWidth="1"/>
    <col min="1282" max="1282" width="8.109375" bestFit="1" customWidth="1"/>
    <col min="1283" max="1283" width="35.109375" customWidth="1"/>
    <col min="1284" max="1284" width="16.88671875" bestFit="1" customWidth="1"/>
    <col min="1537" max="1537" width="12.33203125" customWidth="1"/>
    <col min="1538" max="1538" width="8.109375" bestFit="1" customWidth="1"/>
    <col min="1539" max="1539" width="35.109375" customWidth="1"/>
    <col min="1540" max="1540" width="16.88671875" bestFit="1" customWidth="1"/>
    <col min="1793" max="1793" width="12.33203125" customWidth="1"/>
    <col min="1794" max="1794" width="8.109375" bestFit="1" customWidth="1"/>
    <col min="1795" max="1795" width="35.109375" customWidth="1"/>
    <col min="1796" max="1796" width="16.88671875" bestFit="1" customWidth="1"/>
    <col min="2049" max="2049" width="12.33203125" customWidth="1"/>
    <col min="2050" max="2050" width="8.109375" bestFit="1" customWidth="1"/>
    <col min="2051" max="2051" width="35.109375" customWidth="1"/>
    <col min="2052" max="2052" width="16.88671875" bestFit="1" customWidth="1"/>
    <col min="2305" max="2305" width="12.33203125" customWidth="1"/>
    <col min="2306" max="2306" width="8.109375" bestFit="1" customWidth="1"/>
    <col min="2307" max="2307" width="35.109375" customWidth="1"/>
    <col min="2308" max="2308" width="16.88671875" bestFit="1" customWidth="1"/>
    <col min="2561" max="2561" width="12.33203125" customWidth="1"/>
    <col min="2562" max="2562" width="8.109375" bestFit="1" customWidth="1"/>
    <col min="2563" max="2563" width="35.109375" customWidth="1"/>
    <col min="2564" max="2564" width="16.88671875" bestFit="1" customWidth="1"/>
    <col min="2817" max="2817" width="12.33203125" customWidth="1"/>
    <col min="2818" max="2818" width="8.109375" bestFit="1" customWidth="1"/>
    <col min="2819" max="2819" width="35.109375" customWidth="1"/>
    <col min="2820" max="2820" width="16.88671875" bestFit="1" customWidth="1"/>
    <col min="3073" max="3073" width="12.33203125" customWidth="1"/>
    <col min="3074" max="3074" width="8.109375" bestFit="1" customWidth="1"/>
    <col min="3075" max="3075" width="35.109375" customWidth="1"/>
    <col min="3076" max="3076" width="16.88671875" bestFit="1" customWidth="1"/>
    <col min="3329" max="3329" width="12.33203125" customWidth="1"/>
    <col min="3330" max="3330" width="8.109375" bestFit="1" customWidth="1"/>
    <col min="3331" max="3331" width="35.109375" customWidth="1"/>
    <col min="3332" max="3332" width="16.88671875" bestFit="1" customWidth="1"/>
    <col min="3585" max="3585" width="12.33203125" customWidth="1"/>
    <col min="3586" max="3586" width="8.109375" bestFit="1" customWidth="1"/>
    <col min="3587" max="3587" width="35.109375" customWidth="1"/>
    <col min="3588" max="3588" width="16.88671875" bestFit="1" customWidth="1"/>
    <col min="3841" max="3841" width="12.33203125" customWidth="1"/>
    <col min="3842" max="3842" width="8.109375" bestFit="1" customWidth="1"/>
    <col min="3843" max="3843" width="35.109375" customWidth="1"/>
    <col min="3844" max="3844" width="16.88671875" bestFit="1" customWidth="1"/>
    <col min="4097" max="4097" width="12.33203125" customWidth="1"/>
    <col min="4098" max="4098" width="8.109375" bestFit="1" customWidth="1"/>
    <col min="4099" max="4099" width="35.109375" customWidth="1"/>
    <col min="4100" max="4100" width="16.88671875" bestFit="1" customWidth="1"/>
    <col min="4353" max="4353" width="12.33203125" customWidth="1"/>
    <col min="4354" max="4354" width="8.109375" bestFit="1" customWidth="1"/>
    <col min="4355" max="4355" width="35.109375" customWidth="1"/>
    <col min="4356" max="4356" width="16.88671875" bestFit="1" customWidth="1"/>
    <col min="4609" max="4609" width="12.33203125" customWidth="1"/>
    <col min="4610" max="4610" width="8.109375" bestFit="1" customWidth="1"/>
    <col min="4611" max="4611" width="35.109375" customWidth="1"/>
    <col min="4612" max="4612" width="16.88671875" bestFit="1" customWidth="1"/>
    <col min="4865" max="4865" width="12.33203125" customWidth="1"/>
    <col min="4866" max="4866" width="8.109375" bestFit="1" customWidth="1"/>
    <col min="4867" max="4867" width="35.109375" customWidth="1"/>
    <col min="4868" max="4868" width="16.88671875" bestFit="1" customWidth="1"/>
    <col min="5121" max="5121" width="12.33203125" customWidth="1"/>
    <col min="5122" max="5122" width="8.109375" bestFit="1" customWidth="1"/>
    <col min="5123" max="5123" width="35.109375" customWidth="1"/>
    <col min="5124" max="5124" width="16.88671875" bestFit="1" customWidth="1"/>
    <col min="5377" max="5377" width="12.33203125" customWidth="1"/>
    <col min="5378" max="5378" width="8.109375" bestFit="1" customWidth="1"/>
    <col min="5379" max="5379" width="35.109375" customWidth="1"/>
    <col min="5380" max="5380" width="16.88671875" bestFit="1" customWidth="1"/>
    <col min="5633" max="5633" width="12.33203125" customWidth="1"/>
    <col min="5634" max="5634" width="8.109375" bestFit="1" customWidth="1"/>
    <col min="5635" max="5635" width="35.109375" customWidth="1"/>
    <col min="5636" max="5636" width="16.88671875" bestFit="1" customWidth="1"/>
    <col min="5889" max="5889" width="12.33203125" customWidth="1"/>
    <col min="5890" max="5890" width="8.109375" bestFit="1" customWidth="1"/>
    <col min="5891" max="5891" width="35.109375" customWidth="1"/>
    <col min="5892" max="5892" width="16.88671875" bestFit="1" customWidth="1"/>
    <col min="6145" max="6145" width="12.33203125" customWidth="1"/>
    <col min="6146" max="6146" width="8.109375" bestFit="1" customWidth="1"/>
    <col min="6147" max="6147" width="35.109375" customWidth="1"/>
    <col min="6148" max="6148" width="16.88671875" bestFit="1" customWidth="1"/>
    <col min="6401" max="6401" width="12.33203125" customWidth="1"/>
    <col min="6402" max="6402" width="8.109375" bestFit="1" customWidth="1"/>
    <col min="6403" max="6403" width="35.109375" customWidth="1"/>
    <col min="6404" max="6404" width="16.88671875" bestFit="1" customWidth="1"/>
    <col min="6657" max="6657" width="12.33203125" customWidth="1"/>
    <col min="6658" max="6658" width="8.109375" bestFit="1" customWidth="1"/>
    <col min="6659" max="6659" width="35.109375" customWidth="1"/>
    <col min="6660" max="6660" width="16.88671875" bestFit="1" customWidth="1"/>
    <col min="6913" max="6913" width="12.33203125" customWidth="1"/>
    <col min="6914" max="6914" width="8.109375" bestFit="1" customWidth="1"/>
    <col min="6915" max="6915" width="35.109375" customWidth="1"/>
    <col min="6916" max="6916" width="16.88671875" bestFit="1" customWidth="1"/>
    <col min="7169" max="7169" width="12.33203125" customWidth="1"/>
    <col min="7170" max="7170" width="8.109375" bestFit="1" customWidth="1"/>
    <col min="7171" max="7171" width="35.109375" customWidth="1"/>
    <col min="7172" max="7172" width="16.88671875" bestFit="1" customWidth="1"/>
    <col min="7425" max="7425" width="12.33203125" customWidth="1"/>
    <col min="7426" max="7426" width="8.109375" bestFit="1" customWidth="1"/>
    <col min="7427" max="7427" width="35.109375" customWidth="1"/>
    <col min="7428" max="7428" width="16.88671875" bestFit="1" customWidth="1"/>
    <col min="7681" max="7681" width="12.33203125" customWidth="1"/>
    <col min="7682" max="7682" width="8.109375" bestFit="1" customWidth="1"/>
    <col min="7683" max="7683" width="35.109375" customWidth="1"/>
    <col min="7684" max="7684" width="16.88671875" bestFit="1" customWidth="1"/>
    <col min="7937" max="7937" width="12.33203125" customWidth="1"/>
    <col min="7938" max="7938" width="8.109375" bestFit="1" customWidth="1"/>
    <col min="7939" max="7939" width="35.109375" customWidth="1"/>
    <col min="7940" max="7940" width="16.88671875" bestFit="1" customWidth="1"/>
    <col min="8193" max="8193" width="12.33203125" customWidth="1"/>
    <col min="8194" max="8194" width="8.109375" bestFit="1" customWidth="1"/>
    <col min="8195" max="8195" width="35.109375" customWidth="1"/>
    <col min="8196" max="8196" width="16.88671875" bestFit="1" customWidth="1"/>
    <col min="8449" max="8449" width="12.33203125" customWidth="1"/>
    <col min="8450" max="8450" width="8.109375" bestFit="1" customWidth="1"/>
    <col min="8451" max="8451" width="35.109375" customWidth="1"/>
    <col min="8452" max="8452" width="16.88671875" bestFit="1" customWidth="1"/>
    <col min="8705" max="8705" width="12.33203125" customWidth="1"/>
    <col min="8706" max="8706" width="8.109375" bestFit="1" customWidth="1"/>
    <col min="8707" max="8707" width="35.109375" customWidth="1"/>
    <col min="8708" max="8708" width="16.88671875" bestFit="1" customWidth="1"/>
    <col min="8961" max="8961" width="12.33203125" customWidth="1"/>
    <col min="8962" max="8962" width="8.109375" bestFit="1" customWidth="1"/>
    <col min="8963" max="8963" width="35.109375" customWidth="1"/>
    <col min="8964" max="8964" width="16.88671875" bestFit="1" customWidth="1"/>
    <col min="9217" max="9217" width="12.33203125" customWidth="1"/>
    <col min="9218" max="9218" width="8.109375" bestFit="1" customWidth="1"/>
    <col min="9219" max="9219" width="35.109375" customWidth="1"/>
    <col min="9220" max="9220" width="16.88671875" bestFit="1" customWidth="1"/>
    <col min="9473" max="9473" width="12.33203125" customWidth="1"/>
    <col min="9474" max="9474" width="8.109375" bestFit="1" customWidth="1"/>
    <col min="9475" max="9475" width="35.109375" customWidth="1"/>
    <col min="9476" max="9476" width="16.88671875" bestFit="1" customWidth="1"/>
    <col min="9729" max="9729" width="12.33203125" customWidth="1"/>
    <col min="9730" max="9730" width="8.109375" bestFit="1" customWidth="1"/>
    <col min="9731" max="9731" width="35.109375" customWidth="1"/>
    <col min="9732" max="9732" width="16.88671875" bestFit="1" customWidth="1"/>
    <col min="9985" max="9985" width="12.33203125" customWidth="1"/>
    <col min="9986" max="9986" width="8.109375" bestFit="1" customWidth="1"/>
    <col min="9987" max="9987" width="35.109375" customWidth="1"/>
    <col min="9988" max="9988" width="16.88671875" bestFit="1" customWidth="1"/>
    <col min="10241" max="10241" width="12.33203125" customWidth="1"/>
    <col min="10242" max="10242" width="8.109375" bestFit="1" customWidth="1"/>
    <col min="10243" max="10243" width="35.109375" customWidth="1"/>
    <col min="10244" max="10244" width="16.88671875" bestFit="1" customWidth="1"/>
    <col min="10497" max="10497" width="12.33203125" customWidth="1"/>
    <col min="10498" max="10498" width="8.109375" bestFit="1" customWidth="1"/>
    <col min="10499" max="10499" width="35.109375" customWidth="1"/>
    <col min="10500" max="10500" width="16.88671875" bestFit="1" customWidth="1"/>
    <col min="10753" max="10753" width="12.33203125" customWidth="1"/>
    <col min="10754" max="10754" width="8.109375" bestFit="1" customWidth="1"/>
    <col min="10755" max="10755" width="35.109375" customWidth="1"/>
    <col min="10756" max="10756" width="16.88671875" bestFit="1" customWidth="1"/>
    <col min="11009" max="11009" width="12.33203125" customWidth="1"/>
    <col min="11010" max="11010" width="8.109375" bestFit="1" customWidth="1"/>
    <col min="11011" max="11011" width="35.109375" customWidth="1"/>
    <col min="11012" max="11012" width="16.88671875" bestFit="1" customWidth="1"/>
    <col min="11265" max="11265" width="12.33203125" customWidth="1"/>
    <col min="11266" max="11266" width="8.109375" bestFit="1" customWidth="1"/>
    <col min="11267" max="11267" width="35.109375" customWidth="1"/>
    <col min="11268" max="11268" width="16.88671875" bestFit="1" customWidth="1"/>
    <col min="11521" max="11521" width="12.33203125" customWidth="1"/>
    <col min="11522" max="11522" width="8.109375" bestFit="1" customWidth="1"/>
    <col min="11523" max="11523" width="35.109375" customWidth="1"/>
    <col min="11524" max="11524" width="16.88671875" bestFit="1" customWidth="1"/>
    <col min="11777" max="11777" width="12.33203125" customWidth="1"/>
    <col min="11778" max="11778" width="8.109375" bestFit="1" customWidth="1"/>
    <col min="11779" max="11779" width="35.109375" customWidth="1"/>
    <col min="11780" max="11780" width="16.88671875" bestFit="1" customWidth="1"/>
    <col min="12033" max="12033" width="12.33203125" customWidth="1"/>
    <col min="12034" max="12034" width="8.109375" bestFit="1" customWidth="1"/>
    <col min="12035" max="12035" width="35.109375" customWidth="1"/>
    <col min="12036" max="12036" width="16.88671875" bestFit="1" customWidth="1"/>
    <col min="12289" max="12289" width="12.33203125" customWidth="1"/>
    <col min="12290" max="12290" width="8.109375" bestFit="1" customWidth="1"/>
    <col min="12291" max="12291" width="35.109375" customWidth="1"/>
    <col min="12292" max="12292" width="16.88671875" bestFit="1" customWidth="1"/>
    <col min="12545" max="12545" width="12.33203125" customWidth="1"/>
    <col min="12546" max="12546" width="8.109375" bestFit="1" customWidth="1"/>
    <col min="12547" max="12547" width="35.109375" customWidth="1"/>
    <col min="12548" max="12548" width="16.88671875" bestFit="1" customWidth="1"/>
    <col min="12801" max="12801" width="12.33203125" customWidth="1"/>
    <col min="12802" max="12802" width="8.109375" bestFit="1" customWidth="1"/>
    <col min="12803" max="12803" width="35.109375" customWidth="1"/>
    <col min="12804" max="12804" width="16.88671875" bestFit="1" customWidth="1"/>
    <col min="13057" max="13057" width="12.33203125" customWidth="1"/>
    <col min="13058" max="13058" width="8.109375" bestFit="1" customWidth="1"/>
    <col min="13059" max="13059" width="35.109375" customWidth="1"/>
    <col min="13060" max="13060" width="16.88671875" bestFit="1" customWidth="1"/>
    <col min="13313" max="13313" width="12.33203125" customWidth="1"/>
    <col min="13314" max="13314" width="8.109375" bestFit="1" customWidth="1"/>
    <col min="13315" max="13315" width="35.109375" customWidth="1"/>
    <col min="13316" max="13316" width="16.88671875" bestFit="1" customWidth="1"/>
    <col min="13569" max="13569" width="12.33203125" customWidth="1"/>
    <col min="13570" max="13570" width="8.109375" bestFit="1" customWidth="1"/>
    <col min="13571" max="13571" width="35.109375" customWidth="1"/>
    <col min="13572" max="13572" width="16.88671875" bestFit="1" customWidth="1"/>
    <col min="13825" max="13825" width="12.33203125" customWidth="1"/>
    <col min="13826" max="13826" width="8.109375" bestFit="1" customWidth="1"/>
    <col min="13827" max="13827" width="35.109375" customWidth="1"/>
    <col min="13828" max="13828" width="16.88671875" bestFit="1" customWidth="1"/>
    <col min="14081" max="14081" width="12.33203125" customWidth="1"/>
    <col min="14082" max="14082" width="8.109375" bestFit="1" customWidth="1"/>
    <col min="14083" max="14083" width="35.109375" customWidth="1"/>
    <col min="14084" max="14084" width="16.88671875" bestFit="1" customWidth="1"/>
    <col min="14337" max="14337" width="12.33203125" customWidth="1"/>
    <col min="14338" max="14338" width="8.109375" bestFit="1" customWidth="1"/>
    <col min="14339" max="14339" width="35.109375" customWidth="1"/>
    <col min="14340" max="14340" width="16.88671875" bestFit="1" customWidth="1"/>
    <col min="14593" max="14593" width="12.33203125" customWidth="1"/>
    <col min="14594" max="14594" width="8.109375" bestFit="1" customWidth="1"/>
    <col min="14595" max="14595" width="35.109375" customWidth="1"/>
    <col min="14596" max="14596" width="16.88671875" bestFit="1" customWidth="1"/>
    <col min="14849" max="14849" width="12.33203125" customWidth="1"/>
    <col min="14850" max="14850" width="8.109375" bestFit="1" customWidth="1"/>
    <col min="14851" max="14851" width="35.109375" customWidth="1"/>
    <col min="14852" max="14852" width="16.88671875" bestFit="1" customWidth="1"/>
    <col min="15105" max="15105" width="12.33203125" customWidth="1"/>
    <col min="15106" max="15106" width="8.109375" bestFit="1" customWidth="1"/>
    <col min="15107" max="15107" width="35.109375" customWidth="1"/>
    <col min="15108" max="15108" width="16.88671875" bestFit="1" customWidth="1"/>
    <col min="15361" max="15361" width="12.33203125" customWidth="1"/>
    <col min="15362" max="15362" width="8.109375" bestFit="1" customWidth="1"/>
    <col min="15363" max="15363" width="35.109375" customWidth="1"/>
    <col min="15364" max="15364" width="16.88671875" bestFit="1" customWidth="1"/>
    <col min="15617" max="15617" width="12.33203125" customWidth="1"/>
    <col min="15618" max="15618" width="8.109375" bestFit="1" customWidth="1"/>
    <col min="15619" max="15619" width="35.109375" customWidth="1"/>
    <col min="15620" max="15620" width="16.88671875" bestFit="1" customWidth="1"/>
    <col min="15873" max="15873" width="12.33203125" customWidth="1"/>
    <col min="15874" max="15874" width="8.109375" bestFit="1" customWidth="1"/>
    <col min="15875" max="15875" width="35.109375" customWidth="1"/>
    <col min="15876" max="15876" width="16.88671875" bestFit="1" customWidth="1"/>
    <col min="16129" max="16129" width="12.33203125" customWidth="1"/>
    <col min="16130" max="16130" width="8.109375" bestFit="1" customWidth="1"/>
    <col min="16131" max="16131" width="35.109375" customWidth="1"/>
    <col min="16132" max="16132" width="16.88671875" bestFit="1" customWidth="1"/>
  </cols>
  <sheetData>
    <row r="1" spans="1:4">
      <c r="A1" t="s">
        <v>215</v>
      </c>
    </row>
    <row r="2" spans="1:4">
      <c r="A2" s="176" t="s">
        <v>235</v>
      </c>
      <c r="B2" s="176"/>
      <c r="C2" s="176"/>
      <c r="D2" s="176"/>
    </row>
    <row r="3" spans="1:4">
      <c r="A3" s="176" t="s">
        <v>236</v>
      </c>
      <c r="B3" s="176"/>
      <c r="C3" s="176"/>
      <c r="D3" s="176"/>
    </row>
    <row r="4" spans="1:4">
      <c r="A4" t="s">
        <v>237</v>
      </c>
    </row>
    <row r="5" spans="1:4" ht="30.6" customHeight="1">
      <c r="A5" s="180" t="s">
        <v>238</v>
      </c>
      <c r="B5" s="180"/>
      <c r="C5" s="180"/>
      <c r="D5" s="180"/>
    </row>
    <row r="7" spans="1:4">
      <c r="A7" s="177" t="s">
        <v>100</v>
      </c>
      <c r="B7" s="177"/>
      <c r="C7" s="177"/>
      <c r="D7" s="177"/>
    </row>
    <row r="8" spans="1:4">
      <c r="A8" s="128"/>
      <c r="B8" s="128"/>
      <c r="C8" s="128"/>
      <c r="D8" s="129"/>
    </row>
    <row r="9" spans="1:4" ht="18" customHeight="1">
      <c r="A9" s="130" t="s">
        <v>101</v>
      </c>
      <c r="B9" s="178" t="s">
        <v>102</v>
      </c>
      <c r="C9" s="178"/>
      <c r="D9" s="130" t="s">
        <v>103</v>
      </c>
    </row>
    <row r="10" spans="1:4" ht="27" customHeight="1">
      <c r="A10" s="181" t="s">
        <v>104</v>
      </c>
      <c r="B10" s="122" t="s">
        <v>105</v>
      </c>
      <c r="C10" s="151" t="s">
        <v>106</v>
      </c>
      <c r="D10" s="122" t="s">
        <v>107</v>
      </c>
    </row>
    <row r="11" spans="1:4" ht="27" customHeight="1">
      <c r="A11" s="182"/>
      <c r="B11" s="122" t="s">
        <v>108</v>
      </c>
      <c r="C11" s="151" t="s">
        <v>109</v>
      </c>
      <c r="D11" s="122" t="s">
        <v>107</v>
      </c>
    </row>
    <row r="12" spans="1:4" ht="27" customHeight="1">
      <c r="A12" s="182"/>
      <c r="B12" s="122" t="s">
        <v>110</v>
      </c>
      <c r="C12" s="151" t="s">
        <v>111</v>
      </c>
      <c r="D12" s="122" t="s">
        <v>112</v>
      </c>
    </row>
    <row r="13" spans="1:4" ht="27" customHeight="1">
      <c r="A13" s="183"/>
      <c r="B13" s="122" t="s">
        <v>113</v>
      </c>
      <c r="C13" s="151" t="s">
        <v>114</v>
      </c>
      <c r="D13" s="122" t="s">
        <v>112</v>
      </c>
    </row>
    <row r="14" spans="1:4" ht="27" customHeight="1">
      <c r="A14" s="131" t="s">
        <v>115</v>
      </c>
      <c r="B14" s="122" t="s">
        <v>116</v>
      </c>
      <c r="C14" s="151" t="s">
        <v>117</v>
      </c>
      <c r="D14" s="122" t="s">
        <v>107</v>
      </c>
    </row>
    <row r="15" spans="1:4" ht="27" customHeight="1">
      <c r="A15" s="179" t="s">
        <v>118</v>
      </c>
      <c r="B15" s="122" t="s">
        <v>119</v>
      </c>
      <c r="C15" s="151" t="s">
        <v>120</v>
      </c>
      <c r="D15" s="122" t="s">
        <v>121</v>
      </c>
    </row>
    <row r="16" spans="1:4" ht="27" customHeight="1">
      <c r="A16" s="179"/>
      <c r="B16" s="122" t="s">
        <v>122</v>
      </c>
      <c r="C16" s="151" t="s">
        <v>123</v>
      </c>
      <c r="D16" s="122" t="s">
        <v>121</v>
      </c>
    </row>
  </sheetData>
  <sheetProtection sheet="1" objects="1" scenarios="1"/>
  <mergeCells count="7">
    <mergeCell ref="A2:D2"/>
    <mergeCell ref="A3:D3"/>
    <mergeCell ref="A7:D7"/>
    <mergeCell ref="B9:C9"/>
    <mergeCell ref="A15:A16"/>
    <mergeCell ref="A5:D5"/>
    <mergeCell ref="A10:A13"/>
  </mergeCells>
  <phoneticPr fontId="13"/>
  <hyperlinks>
    <hyperlink ref="C10" location="経費支出管理表!A1" display="経費支出管理表" xr:uid="{00000000-0004-0000-0000-000000000000}"/>
    <hyperlink ref="C11" location="別紙３支出内訳書!A1" display="別紙3支出内訳表" xr:uid="{00000000-0004-0000-0000-000001000000}"/>
    <hyperlink ref="C12" location="別紙4収益納付!A1" display="別紙4収益納付" xr:uid="{00000000-0004-0000-0000-000002000000}"/>
    <hyperlink ref="C13" location="'様式第11-2取得財産管理明細表'!A1" display="様式第11-2取得財産管理明細表" xr:uid="{00000000-0004-0000-0000-000004000000}"/>
    <hyperlink ref="C14" location="様式第9精算払請求書!A1" display="様式第9精算払請求書" xr:uid="{00000000-0004-0000-0000-000005000000}"/>
    <hyperlink ref="C15" location="'参考　交付決定通知書とは'!A1" display="参考　交付決定通知書とは" xr:uid="{00000000-0004-0000-0000-000007000000}"/>
    <hyperlink ref="C16" location="'参考　確定通知書とは'!A1" display="参考　確定通知書とは" xr:uid="{00000000-0004-0000-0000-000008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K5"/>
  <sheetViews>
    <sheetView showGridLines="0" view="pageBreakPreview" zoomScaleNormal="100" zoomScaleSheetLayoutView="100" workbookViewId="0">
      <selection activeCell="A5" sqref="A5:K48"/>
    </sheetView>
  </sheetViews>
  <sheetFormatPr defaultRowHeight="13.2"/>
  <cols>
    <col min="11" max="11" width="6.109375" customWidth="1"/>
  </cols>
  <sheetData>
    <row r="1" spans="1:11" ht="14.4">
      <c r="A1" s="150" t="s">
        <v>198</v>
      </c>
    </row>
    <row r="3" spans="1:11" ht="87" customHeight="1">
      <c r="A3" s="316" t="s">
        <v>209</v>
      </c>
      <c r="B3" s="316"/>
      <c r="C3" s="316"/>
      <c r="D3" s="316"/>
      <c r="E3" s="316"/>
      <c r="F3" s="316"/>
      <c r="G3" s="316"/>
      <c r="H3" s="316"/>
      <c r="I3" s="316"/>
      <c r="J3" s="316"/>
      <c r="K3" s="316"/>
    </row>
    <row r="5" spans="1:11">
      <c r="A5" s="36" t="s">
        <v>199</v>
      </c>
    </row>
  </sheetData>
  <sheetProtection sheet="1" objects="1" scenarios="1"/>
  <mergeCells count="1">
    <mergeCell ref="A3:K3"/>
  </mergeCells>
  <phoneticPr fontId="13"/>
  <pageMargins left="0.7" right="0.7" top="0.75" bottom="0.75" header="0.3" footer="0.3"/>
  <pageSetup paperSize="9" scale="9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L280"/>
  <sheetViews>
    <sheetView showGridLines="0" view="pageBreakPreview" zoomScale="80" zoomScaleNormal="80" zoomScaleSheetLayoutView="80" workbookViewId="0">
      <selection activeCell="E22" sqref="E22"/>
    </sheetView>
  </sheetViews>
  <sheetFormatPr defaultColWidth="4.6640625" defaultRowHeight="10.8"/>
  <cols>
    <col min="1" max="1" width="8.88671875" style="3" customWidth="1"/>
    <col min="2" max="2" width="14.88671875" style="4" customWidth="1"/>
    <col min="3" max="3" width="18.44140625" style="22" customWidth="1"/>
    <col min="4" max="4" width="24" style="22" customWidth="1"/>
    <col min="5" max="5" width="19.6640625" style="4" customWidth="1"/>
    <col min="6" max="6" width="19.44140625" style="4" bestFit="1" customWidth="1"/>
    <col min="7" max="7" width="19" style="4" bestFit="1" customWidth="1"/>
    <col min="8" max="8" width="33.44140625" style="4" customWidth="1"/>
    <col min="9" max="254" width="9" style="4" customWidth="1"/>
    <col min="255" max="255" width="6.6640625" style="4" customWidth="1"/>
    <col min="256" max="16384" width="4.6640625" style="4"/>
  </cols>
  <sheetData>
    <row r="1" spans="1:12" ht="19.5" customHeight="1">
      <c r="B1" s="184"/>
      <c r="C1" s="185"/>
      <c r="D1" s="185"/>
      <c r="E1" s="185"/>
      <c r="F1" s="185"/>
      <c r="G1" s="185"/>
      <c r="H1" s="185"/>
      <c r="L1" s="5"/>
    </row>
    <row r="2" spans="1:12" ht="42.75" customHeight="1">
      <c r="A2" s="186" t="s">
        <v>16</v>
      </c>
      <c r="B2" s="186"/>
      <c r="C2" s="187"/>
      <c r="D2" s="187"/>
      <c r="E2" s="187"/>
      <c r="F2" s="187"/>
      <c r="G2" s="187"/>
      <c r="H2" s="187"/>
      <c r="L2" s="5"/>
    </row>
    <row r="3" spans="1:12" ht="19.5" customHeight="1">
      <c r="A3" s="6"/>
      <c r="B3" s="7"/>
      <c r="C3" s="8"/>
      <c r="D3" s="8"/>
      <c r="E3" s="7"/>
      <c r="F3" s="7"/>
      <c r="G3" s="9" t="s">
        <v>29</v>
      </c>
      <c r="H3" s="155"/>
    </row>
    <row r="4" spans="1:12" ht="19.5" customHeight="1">
      <c r="A4" s="6"/>
      <c r="B4" s="7"/>
      <c r="C4" s="8"/>
      <c r="D4" s="8"/>
      <c r="E4" s="7"/>
      <c r="F4" s="7"/>
      <c r="G4" s="10" t="s">
        <v>28</v>
      </c>
      <c r="H4" s="156"/>
    </row>
    <row r="5" spans="1:12" ht="18" customHeight="1">
      <c r="A5" s="6"/>
      <c r="B5" s="7"/>
      <c r="C5" s="8"/>
      <c r="D5" s="11"/>
      <c r="E5" s="7"/>
      <c r="F5" s="7"/>
      <c r="G5" s="188" t="s">
        <v>207</v>
      </c>
      <c r="H5" s="189"/>
    </row>
    <row r="6" spans="1:12" ht="19.350000000000001" customHeight="1">
      <c r="A6" s="6"/>
      <c r="B6" s="7"/>
      <c r="C6" s="8"/>
      <c r="D6" s="8"/>
      <c r="E6" s="7"/>
      <c r="F6" s="7"/>
      <c r="G6" s="9" t="s">
        <v>27</v>
      </c>
      <c r="H6" s="159"/>
    </row>
    <row r="7" spans="1:12" ht="19.350000000000001" customHeight="1">
      <c r="A7" s="6"/>
      <c r="B7" s="7"/>
      <c r="C7" s="8"/>
      <c r="D7" s="8"/>
      <c r="E7" s="7"/>
      <c r="F7" s="7"/>
      <c r="G7" s="190" t="s">
        <v>4</v>
      </c>
      <c r="H7" s="190"/>
    </row>
    <row r="8" spans="1:12" ht="19.350000000000001" customHeight="1">
      <c r="A8" s="6"/>
      <c r="B8" s="7"/>
      <c r="C8" s="8"/>
      <c r="D8" s="8"/>
      <c r="E8" s="7"/>
      <c r="F8" s="7"/>
      <c r="G8" s="9" t="s">
        <v>201</v>
      </c>
      <c r="H8" s="173"/>
    </row>
    <row r="9" spans="1:12" ht="19.350000000000001" customHeight="1">
      <c r="A9" s="6"/>
      <c r="B9" s="7"/>
      <c r="C9" s="8"/>
      <c r="D9" s="8"/>
      <c r="E9" s="7"/>
      <c r="F9" s="7"/>
      <c r="G9" s="190" t="s">
        <v>202</v>
      </c>
      <c r="H9" s="190"/>
    </row>
    <row r="10" spans="1:12" ht="19.5" customHeight="1">
      <c r="A10" s="6"/>
      <c r="B10" s="7"/>
      <c r="C10" s="8"/>
      <c r="D10" s="8"/>
      <c r="E10" s="7"/>
      <c r="F10" s="7"/>
      <c r="G10" s="2" t="s">
        <v>200</v>
      </c>
      <c r="H10" s="157"/>
    </row>
    <row r="11" spans="1:12" ht="30.75" customHeight="1">
      <c r="A11" s="6"/>
      <c r="B11" s="7"/>
      <c r="C11" s="8"/>
      <c r="D11" s="8"/>
      <c r="E11" s="7"/>
      <c r="F11" s="7"/>
      <c r="G11" s="191" t="s">
        <v>216</v>
      </c>
      <c r="H11" s="190"/>
    </row>
    <row r="12" spans="1:12" ht="19.5" customHeight="1">
      <c r="A12" s="12" t="s">
        <v>2</v>
      </c>
      <c r="B12" s="13"/>
      <c r="C12" s="13"/>
      <c r="D12" s="13"/>
      <c r="E12" s="13"/>
      <c r="F12" s="13"/>
      <c r="G12" s="24"/>
      <c r="H12" s="24"/>
      <c r="I12" s="24"/>
      <c r="J12" s="24"/>
    </row>
    <row r="13" spans="1:12" ht="19.5" customHeight="1">
      <c r="A13" s="13" t="s">
        <v>17</v>
      </c>
      <c r="B13" s="13"/>
      <c r="C13" s="13"/>
      <c r="D13" s="13"/>
      <c r="E13" s="13"/>
      <c r="F13" s="13"/>
      <c r="G13" s="24"/>
      <c r="H13" s="24"/>
      <c r="I13" s="24"/>
      <c r="J13" s="24"/>
    </row>
    <row r="14" spans="1:12" ht="19.5" customHeight="1">
      <c r="A14" s="13" t="s">
        <v>3</v>
      </c>
      <c r="B14" s="13"/>
      <c r="C14" s="13"/>
      <c r="D14" s="13"/>
      <c r="E14" s="13"/>
      <c r="F14" s="13"/>
      <c r="G14" s="24"/>
      <c r="H14" s="25"/>
      <c r="I14" s="25"/>
      <c r="J14" s="25"/>
    </row>
    <row r="15" spans="1:12" ht="19.5" customHeight="1">
      <c r="A15" s="13" t="s">
        <v>7</v>
      </c>
      <c r="B15" s="13"/>
      <c r="C15" s="13"/>
      <c r="D15" s="13"/>
      <c r="E15" s="13"/>
      <c r="F15" s="13"/>
      <c r="G15" s="13"/>
      <c r="H15" s="13"/>
    </row>
    <row r="16" spans="1:12" ht="19.5" customHeight="1">
      <c r="A16" s="13" t="s">
        <v>8</v>
      </c>
      <c r="B16" s="13"/>
      <c r="C16" s="13"/>
      <c r="D16" s="13"/>
      <c r="E16" s="13"/>
      <c r="F16" s="13"/>
      <c r="G16" s="13"/>
      <c r="H16" s="13"/>
    </row>
    <row r="17" spans="1:8" ht="19.5" customHeight="1">
      <c r="A17" s="13" t="s">
        <v>9</v>
      </c>
      <c r="B17" s="13"/>
      <c r="C17" s="13"/>
      <c r="D17" s="13"/>
      <c r="E17" s="13"/>
      <c r="F17" s="13"/>
      <c r="G17" s="13"/>
      <c r="H17" s="13"/>
    </row>
    <row r="18" spans="1:8" ht="19.5" customHeight="1">
      <c r="A18" s="13" t="s">
        <v>6</v>
      </c>
      <c r="B18" s="13"/>
      <c r="C18" s="13"/>
      <c r="D18" s="13"/>
      <c r="E18" s="13"/>
      <c r="F18" s="13"/>
      <c r="G18" s="13"/>
      <c r="H18" s="13"/>
    </row>
    <row r="19" spans="1:8" ht="19.5" customHeight="1" thickBot="1">
      <c r="A19" s="6"/>
      <c r="B19" s="7"/>
      <c r="C19" s="8"/>
      <c r="D19" s="8"/>
      <c r="E19" s="7"/>
      <c r="F19" s="7"/>
      <c r="G19" s="7"/>
      <c r="H19" s="1"/>
    </row>
    <row r="20" spans="1:8" s="14" customFormat="1" ht="29.25" customHeight="1">
      <c r="A20" s="198" t="s">
        <v>10</v>
      </c>
      <c r="B20" s="192" t="s">
        <v>0</v>
      </c>
      <c r="C20" s="200" t="s">
        <v>11</v>
      </c>
      <c r="D20" s="202" t="s">
        <v>12</v>
      </c>
      <c r="E20" s="204" t="s">
        <v>5</v>
      </c>
      <c r="F20" s="192" t="s">
        <v>13</v>
      </c>
      <c r="G20" s="192" t="s">
        <v>14</v>
      </c>
      <c r="H20" s="194" t="s">
        <v>15</v>
      </c>
    </row>
    <row r="21" spans="1:8" s="14" customFormat="1" ht="29.25" customHeight="1" thickBot="1">
      <c r="A21" s="199"/>
      <c r="B21" s="193"/>
      <c r="C21" s="201"/>
      <c r="D21" s="203"/>
      <c r="E21" s="205"/>
      <c r="F21" s="193"/>
      <c r="G21" s="193"/>
      <c r="H21" s="195"/>
    </row>
    <row r="22" spans="1:8" ht="51" customHeight="1">
      <c r="A22" s="15">
        <v>1</v>
      </c>
      <c r="B22" s="174"/>
      <c r="C22" s="167"/>
      <c r="D22" s="168"/>
      <c r="E22" s="161"/>
      <c r="F22" s="164"/>
      <c r="G22" s="26"/>
      <c r="H22" s="27"/>
    </row>
    <row r="23" spans="1:8" ht="51" customHeight="1">
      <c r="A23" s="16">
        <v>2</v>
      </c>
      <c r="B23" s="174"/>
      <c r="C23" s="169"/>
      <c r="D23" s="168"/>
      <c r="E23" s="162"/>
      <c r="F23" s="165"/>
      <c r="G23" s="28"/>
      <c r="H23" s="29"/>
    </row>
    <row r="24" spans="1:8" ht="51" customHeight="1">
      <c r="A24" s="16">
        <v>3</v>
      </c>
      <c r="B24" s="174"/>
      <c r="C24" s="169"/>
      <c r="D24" s="168"/>
      <c r="E24" s="162"/>
      <c r="F24" s="165"/>
      <c r="G24" s="28"/>
      <c r="H24" s="29"/>
    </row>
    <row r="25" spans="1:8" ht="51" customHeight="1">
      <c r="A25" s="16">
        <v>4</v>
      </c>
      <c r="B25" s="174"/>
      <c r="C25" s="169"/>
      <c r="D25" s="168"/>
      <c r="E25" s="162"/>
      <c r="F25" s="165"/>
      <c r="G25" s="28"/>
      <c r="H25" s="29"/>
    </row>
    <row r="26" spans="1:8" ht="51" customHeight="1">
      <c r="A26" s="16">
        <v>5</v>
      </c>
      <c r="B26" s="174"/>
      <c r="C26" s="169"/>
      <c r="D26" s="168"/>
      <c r="E26" s="162"/>
      <c r="F26" s="165"/>
      <c r="G26" s="28"/>
      <c r="H26" s="29"/>
    </row>
    <row r="27" spans="1:8" ht="51" customHeight="1">
      <c r="A27" s="16">
        <v>6</v>
      </c>
      <c r="B27" s="174"/>
      <c r="C27" s="169"/>
      <c r="D27" s="168"/>
      <c r="E27" s="162"/>
      <c r="F27" s="165"/>
      <c r="G27" s="28"/>
      <c r="H27" s="29"/>
    </row>
    <row r="28" spans="1:8" ht="51" customHeight="1">
      <c r="A28" s="16">
        <v>7</v>
      </c>
      <c r="B28" s="174"/>
      <c r="C28" s="169"/>
      <c r="D28" s="168"/>
      <c r="E28" s="162"/>
      <c r="F28" s="165"/>
      <c r="G28" s="28"/>
      <c r="H28" s="29"/>
    </row>
    <row r="29" spans="1:8" ht="51" customHeight="1">
      <c r="A29" s="16">
        <v>8</v>
      </c>
      <c r="B29" s="174"/>
      <c r="C29" s="170"/>
      <c r="D29" s="168"/>
      <c r="E29" s="163"/>
      <c r="F29" s="166"/>
      <c r="G29" s="30"/>
      <c r="H29" s="31"/>
    </row>
    <row r="30" spans="1:8" ht="51" customHeight="1">
      <c r="A30" s="16">
        <v>9</v>
      </c>
      <c r="B30" s="174"/>
      <c r="C30" s="170"/>
      <c r="D30" s="168"/>
      <c r="E30" s="163"/>
      <c r="F30" s="166"/>
      <c r="G30" s="30"/>
      <c r="H30" s="31"/>
    </row>
    <row r="31" spans="1:8" ht="51" customHeight="1" thickBot="1">
      <c r="A31" s="16">
        <v>10</v>
      </c>
      <c r="B31" s="174"/>
      <c r="C31" s="170"/>
      <c r="D31" s="168"/>
      <c r="E31" s="163"/>
      <c r="F31" s="166"/>
      <c r="G31" s="30"/>
      <c r="H31" s="31"/>
    </row>
    <row r="32" spans="1:8" s="17" customFormat="1" ht="30" customHeight="1" thickBot="1">
      <c r="A32" s="196" t="s">
        <v>1</v>
      </c>
      <c r="B32" s="197"/>
      <c r="C32" s="171">
        <f>SUM(C22:C31)</f>
        <v>0</v>
      </c>
      <c r="D32" s="172">
        <f>SUM(D22:D31)</f>
        <v>0</v>
      </c>
      <c r="E32" s="32"/>
      <c r="F32" s="33"/>
      <c r="G32" s="34"/>
      <c r="H32" s="35"/>
    </row>
    <row r="33" spans="1:8">
      <c r="A33" s="18"/>
      <c r="B33" s="19"/>
      <c r="C33" s="20"/>
      <c r="D33" s="21"/>
      <c r="E33" s="19"/>
      <c r="F33" s="19"/>
      <c r="G33" s="19"/>
      <c r="H33" s="19"/>
    </row>
    <row r="34" spans="1:8">
      <c r="A34" s="18"/>
      <c r="B34" s="19"/>
      <c r="C34" s="21"/>
      <c r="D34" s="21"/>
      <c r="E34" s="19"/>
      <c r="F34" s="19"/>
      <c r="G34" s="19"/>
      <c r="H34" s="19"/>
    </row>
    <row r="35" spans="1:8">
      <c r="A35" s="18"/>
      <c r="B35" s="19"/>
      <c r="C35" s="21"/>
      <c r="D35" s="21"/>
      <c r="E35" s="19"/>
      <c r="F35" s="19"/>
      <c r="G35" s="19"/>
      <c r="H35" s="19"/>
    </row>
    <row r="36" spans="1:8">
      <c r="A36" s="18"/>
      <c r="B36" s="19"/>
      <c r="C36" s="21"/>
      <c r="D36" s="21"/>
      <c r="E36" s="19"/>
      <c r="F36" s="19"/>
      <c r="G36" s="19"/>
      <c r="H36" s="19"/>
    </row>
    <row r="37" spans="1:8">
      <c r="A37" s="18"/>
      <c r="B37" s="19"/>
      <c r="C37" s="21"/>
      <c r="D37" s="21"/>
      <c r="E37" s="19"/>
      <c r="F37" s="19"/>
      <c r="G37" s="19"/>
      <c r="H37" s="19"/>
    </row>
    <row r="38" spans="1:8">
      <c r="A38" s="18"/>
      <c r="B38" s="19"/>
      <c r="C38" s="21"/>
      <c r="D38" s="21"/>
      <c r="E38" s="19"/>
      <c r="F38" s="19"/>
      <c r="G38" s="19"/>
      <c r="H38" s="19"/>
    </row>
    <row r="39" spans="1:8">
      <c r="A39" s="18"/>
      <c r="B39" s="19"/>
      <c r="C39" s="21"/>
      <c r="D39" s="21"/>
      <c r="E39" s="19"/>
      <c r="F39" s="19"/>
      <c r="G39" s="19"/>
      <c r="H39" s="19"/>
    </row>
    <row r="40" spans="1:8">
      <c r="A40" s="18"/>
      <c r="B40" s="19"/>
      <c r="C40" s="21"/>
      <c r="D40" s="21"/>
      <c r="E40" s="19"/>
      <c r="F40" s="19"/>
      <c r="G40" s="19"/>
      <c r="H40" s="19"/>
    </row>
    <row r="41" spans="1:8">
      <c r="A41" s="18"/>
      <c r="B41" s="19"/>
      <c r="C41" s="21"/>
      <c r="D41" s="21"/>
      <c r="E41" s="19"/>
      <c r="F41" s="19"/>
      <c r="G41" s="19"/>
      <c r="H41" s="19"/>
    </row>
    <row r="42" spans="1:8">
      <c r="A42" s="18"/>
      <c r="B42" s="19"/>
      <c r="C42" s="21"/>
      <c r="D42" s="21"/>
      <c r="E42" s="19"/>
      <c r="F42" s="19"/>
      <c r="G42" s="19"/>
      <c r="H42" s="19"/>
    </row>
    <row r="43" spans="1:8">
      <c r="A43" s="18"/>
      <c r="B43" s="19"/>
      <c r="C43" s="21"/>
      <c r="D43" s="21"/>
      <c r="E43" s="19"/>
      <c r="F43" s="19"/>
      <c r="G43" s="19"/>
      <c r="H43" s="19"/>
    </row>
    <row r="44" spans="1:8">
      <c r="A44" s="18"/>
      <c r="B44" s="19"/>
      <c r="C44" s="21"/>
      <c r="D44" s="21"/>
      <c r="E44" s="19"/>
      <c r="F44" s="19"/>
      <c r="G44" s="19"/>
      <c r="H44" s="19"/>
    </row>
    <row r="45" spans="1:8">
      <c r="A45" s="18"/>
      <c r="B45" s="19"/>
      <c r="C45" s="21"/>
      <c r="D45" s="21"/>
      <c r="E45" s="19"/>
      <c r="F45" s="19"/>
      <c r="G45" s="19"/>
      <c r="H45" s="19"/>
    </row>
    <row r="46" spans="1:8">
      <c r="A46" s="18"/>
      <c r="B46" s="19"/>
      <c r="C46" s="21"/>
      <c r="D46" s="21"/>
      <c r="E46" s="19"/>
      <c r="F46" s="19"/>
      <c r="G46" s="19"/>
      <c r="H46" s="19"/>
    </row>
    <row r="47" spans="1:8">
      <c r="A47" s="18"/>
      <c r="B47" s="19"/>
      <c r="C47" s="21"/>
      <c r="D47" s="21"/>
      <c r="E47" s="19"/>
      <c r="F47" s="19"/>
      <c r="G47" s="19"/>
      <c r="H47" s="19"/>
    </row>
    <row r="48" spans="1:8">
      <c r="A48" s="18"/>
      <c r="B48" s="19"/>
      <c r="C48" s="21"/>
      <c r="D48" s="21"/>
      <c r="E48" s="19"/>
      <c r="F48" s="19"/>
      <c r="G48" s="19"/>
      <c r="H48" s="19"/>
    </row>
    <row r="49" spans="1:8">
      <c r="A49" s="18"/>
      <c r="B49" s="19"/>
      <c r="C49" s="21"/>
      <c r="D49" s="21"/>
      <c r="E49" s="19"/>
      <c r="F49" s="19"/>
      <c r="G49" s="19"/>
      <c r="H49" s="19"/>
    </row>
    <row r="50" spans="1:8">
      <c r="A50" s="18"/>
      <c r="B50" s="19"/>
      <c r="C50" s="21"/>
      <c r="D50" s="21"/>
      <c r="E50" s="19"/>
      <c r="F50" s="19"/>
      <c r="G50" s="19"/>
      <c r="H50" s="19"/>
    </row>
    <row r="51" spans="1:8">
      <c r="A51" s="18"/>
      <c r="B51" s="19"/>
      <c r="C51" s="21"/>
      <c r="D51" s="21"/>
      <c r="E51" s="19"/>
      <c r="F51" s="19"/>
      <c r="G51" s="19"/>
      <c r="H51" s="19"/>
    </row>
    <row r="52" spans="1:8">
      <c r="A52" s="18"/>
      <c r="B52" s="19"/>
      <c r="C52" s="21"/>
      <c r="D52" s="21"/>
      <c r="E52" s="19"/>
      <c r="F52" s="19"/>
      <c r="G52" s="19"/>
      <c r="H52" s="19"/>
    </row>
    <row r="53" spans="1:8">
      <c r="A53" s="18"/>
      <c r="B53" s="19"/>
      <c r="C53" s="21"/>
      <c r="D53" s="21"/>
      <c r="E53" s="19"/>
      <c r="F53" s="19"/>
      <c r="G53" s="19"/>
      <c r="H53" s="19"/>
    </row>
    <row r="54" spans="1:8">
      <c r="A54" s="18"/>
      <c r="B54" s="19"/>
      <c r="C54" s="21"/>
      <c r="D54" s="21"/>
      <c r="E54" s="19"/>
      <c r="F54" s="19"/>
      <c r="G54" s="19"/>
      <c r="H54" s="19"/>
    </row>
    <row r="55" spans="1:8">
      <c r="A55" s="18"/>
      <c r="B55" s="19"/>
      <c r="C55" s="21"/>
      <c r="D55" s="21"/>
      <c r="E55" s="19"/>
      <c r="F55" s="19"/>
      <c r="G55" s="19"/>
      <c r="H55" s="19"/>
    </row>
    <row r="56" spans="1:8">
      <c r="A56" s="18"/>
      <c r="B56" s="19"/>
      <c r="C56" s="21"/>
      <c r="D56" s="21"/>
      <c r="E56" s="19"/>
      <c r="F56" s="19"/>
      <c r="G56" s="19"/>
      <c r="H56" s="19"/>
    </row>
    <row r="57" spans="1:8">
      <c r="A57" s="18"/>
      <c r="B57" s="19"/>
      <c r="C57" s="21"/>
      <c r="D57" s="21"/>
      <c r="E57" s="19"/>
      <c r="F57" s="19"/>
      <c r="G57" s="19"/>
      <c r="H57" s="19"/>
    </row>
    <row r="58" spans="1:8">
      <c r="A58" s="18"/>
      <c r="B58" s="19"/>
      <c r="C58" s="21"/>
      <c r="D58" s="21"/>
      <c r="E58" s="19"/>
      <c r="F58" s="19"/>
      <c r="G58" s="19"/>
      <c r="H58" s="19"/>
    </row>
    <row r="59" spans="1:8">
      <c r="A59" s="18"/>
      <c r="B59" s="19"/>
      <c r="C59" s="21"/>
      <c r="D59" s="21"/>
      <c r="E59" s="19"/>
      <c r="F59" s="19"/>
      <c r="G59" s="19"/>
      <c r="H59" s="19"/>
    </row>
    <row r="60" spans="1:8">
      <c r="A60" s="18"/>
      <c r="B60" s="19"/>
      <c r="C60" s="21"/>
      <c r="D60" s="21"/>
      <c r="E60" s="19"/>
      <c r="F60" s="19"/>
      <c r="G60" s="19"/>
      <c r="H60" s="19"/>
    </row>
    <row r="61" spans="1:8">
      <c r="A61" s="18"/>
      <c r="B61" s="19"/>
      <c r="C61" s="21"/>
      <c r="D61" s="21"/>
      <c r="E61" s="19"/>
      <c r="F61" s="19"/>
      <c r="G61" s="19"/>
      <c r="H61" s="19"/>
    </row>
    <row r="62" spans="1:8">
      <c r="A62" s="18"/>
      <c r="B62" s="19"/>
      <c r="C62" s="21"/>
      <c r="D62" s="21"/>
      <c r="E62" s="19"/>
      <c r="F62" s="19"/>
      <c r="G62" s="19"/>
      <c r="H62" s="19"/>
    </row>
    <row r="63" spans="1:8">
      <c r="A63" s="18"/>
      <c r="B63" s="19"/>
      <c r="C63" s="21"/>
      <c r="D63" s="21"/>
      <c r="E63" s="19"/>
      <c r="F63" s="19"/>
      <c r="G63" s="19"/>
      <c r="H63" s="19"/>
    </row>
    <row r="64" spans="1:8">
      <c r="A64" s="18"/>
      <c r="B64" s="19"/>
      <c r="C64" s="21"/>
      <c r="D64" s="21"/>
      <c r="E64" s="19"/>
      <c r="F64" s="19"/>
      <c r="G64" s="19"/>
      <c r="H64" s="19"/>
    </row>
    <row r="65" spans="1:8">
      <c r="A65" s="18"/>
      <c r="B65" s="19"/>
      <c r="C65" s="21"/>
      <c r="D65" s="21"/>
      <c r="E65" s="19"/>
      <c r="F65" s="19"/>
      <c r="G65" s="19"/>
      <c r="H65" s="19"/>
    </row>
    <row r="66" spans="1:8">
      <c r="A66" s="18"/>
      <c r="B66" s="19"/>
      <c r="C66" s="21"/>
      <c r="D66" s="21"/>
      <c r="E66" s="19"/>
      <c r="F66" s="19"/>
      <c r="G66" s="19"/>
      <c r="H66" s="19"/>
    </row>
    <row r="67" spans="1:8">
      <c r="A67" s="18"/>
      <c r="B67" s="19"/>
      <c r="C67" s="21"/>
      <c r="D67" s="21"/>
      <c r="E67" s="19"/>
      <c r="F67" s="19"/>
      <c r="G67" s="19"/>
      <c r="H67" s="19"/>
    </row>
    <row r="68" spans="1:8">
      <c r="A68" s="18"/>
      <c r="B68" s="19"/>
      <c r="C68" s="21"/>
      <c r="D68" s="21"/>
      <c r="E68" s="19"/>
      <c r="F68" s="19"/>
      <c r="G68" s="19"/>
      <c r="H68" s="19"/>
    </row>
    <row r="69" spans="1:8">
      <c r="A69" s="18"/>
      <c r="B69" s="19"/>
      <c r="C69" s="21"/>
      <c r="D69" s="21"/>
      <c r="E69" s="19"/>
      <c r="F69" s="19"/>
      <c r="G69" s="19"/>
      <c r="H69" s="19"/>
    </row>
    <row r="70" spans="1:8">
      <c r="A70" s="18"/>
      <c r="B70" s="19"/>
      <c r="C70" s="21"/>
      <c r="D70" s="21"/>
      <c r="E70" s="19"/>
      <c r="F70" s="19"/>
      <c r="G70" s="19"/>
      <c r="H70" s="19"/>
    </row>
    <row r="71" spans="1:8">
      <c r="A71" s="18"/>
      <c r="B71" s="19"/>
      <c r="C71" s="21"/>
      <c r="D71" s="21"/>
      <c r="E71" s="19"/>
      <c r="F71" s="19"/>
      <c r="G71" s="19"/>
      <c r="H71" s="19"/>
    </row>
    <row r="72" spans="1:8">
      <c r="A72" s="18"/>
      <c r="B72" s="19"/>
      <c r="C72" s="21"/>
      <c r="D72" s="21"/>
      <c r="E72" s="19"/>
      <c r="F72" s="19"/>
      <c r="G72" s="19"/>
      <c r="H72" s="19"/>
    </row>
    <row r="73" spans="1:8">
      <c r="A73" s="18"/>
      <c r="B73" s="19"/>
      <c r="C73" s="21"/>
      <c r="D73" s="21"/>
      <c r="E73" s="19"/>
      <c r="F73" s="19"/>
      <c r="G73" s="19"/>
      <c r="H73" s="19"/>
    </row>
    <row r="74" spans="1:8">
      <c r="A74" s="18"/>
      <c r="B74" s="19"/>
      <c r="C74" s="21"/>
      <c r="D74" s="21"/>
      <c r="E74" s="19"/>
      <c r="F74" s="19"/>
      <c r="G74" s="19"/>
      <c r="H74" s="19"/>
    </row>
    <row r="75" spans="1:8">
      <c r="A75" s="18"/>
      <c r="B75" s="19"/>
      <c r="C75" s="21"/>
      <c r="D75" s="21"/>
      <c r="E75" s="19"/>
      <c r="F75" s="19"/>
      <c r="G75" s="19"/>
      <c r="H75" s="19"/>
    </row>
    <row r="76" spans="1:8">
      <c r="A76" s="18"/>
      <c r="B76" s="19"/>
      <c r="C76" s="21"/>
      <c r="D76" s="21"/>
      <c r="E76" s="19"/>
      <c r="F76" s="19"/>
      <c r="G76" s="19"/>
      <c r="H76" s="19"/>
    </row>
    <row r="77" spans="1:8">
      <c r="A77" s="18"/>
      <c r="B77" s="19"/>
      <c r="C77" s="21"/>
      <c r="D77" s="21"/>
      <c r="E77" s="19"/>
      <c r="F77" s="19"/>
      <c r="G77" s="19"/>
      <c r="H77" s="19"/>
    </row>
    <row r="78" spans="1:8">
      <c r="A78" s="18"/>
      <c r="B78" s="19"/>
      <c r="C78" s="21"/>
      <c r="D78" s="21"/>
      <c r="E78" s="19"/>
      <c r="F78" s="19"/>
      <c r="G78" s="19"/>
      <c r="H78" s="19"/>
    </row>
    <row r="79" spans="1:8">
      <c r="A79" s="18"/>
      <c r="B79" s="19"/>
      <c r="C79" s="21"/>
      <c r="D79" s="21"/>
      <c r="E79" s="19"/>
      <c r="F79" s="19"/>
      <c r="G79" s="19"/>
      <c r="H79" s="19"/>
    </row>
    <row r="80" spans="1:8">
      <c r="A80" s="18"/>
      <c r="B80" s="19"/>
      <c r="C80" s="21"/>
      <c r="D80" s="21"/>
      <c r="E80" s="19"/>
      <c r="F80" s="19"/>
      <c r="G80" s="19"/>
      <c r="H80" s="19"/>
    </row>
    <row r="81" spans="1:8">
      <c r="A81" s="18"/>
      <c r="B81" s="19"/>
      <c r="C81" s="21"/>
      <c r="D81" s="21"/>
      <c r="E81" s="19"/>
      <c r="F81" s="19"/>
      <c r="G81" s="19"/>
      <c r="H81" s="19"/>
    </row>
    <row r="82" spans="1:8">
      <c r="A82" s="18"/>
      <c r="B82" s="19"/>
      <c r="C82" s="21"/>
      <c r="D82" s="21"/>
      <c r="E82" s="19"/>
      <c r="F82" s="19"/>
      <c r="G82" s="19"/>
      <c r="H82" s="19"/>
    </row>
    <row r="83" spans="1:8">
      <c r="A83" s="18"/>
      <c r="B83" s="19"/>
      <c r="C83" s="21"/>
      <c r="D83" s="21"/>
      <c r="E83" s="19"/>
      <c r="F83" s="19"/>
      <c r="G83" s="19"/>
      <c r="H83" s="19"/>
    </row>
    <row r="84" spans="1:8">
      <c r="A84" s="18"/>
      <c r="B84" s="19"/>
      <c r="C84" s="21"/>
      <c r="D84" s="21"/>
      <c r="E84" s="19"/>
      <c r="F84" s="19"/>
      <c r="G84" s="19"/>
      <c r="H84" s="19"/>
    </row>
    <row r="85" spans="1:8">
      <c r="A85" s="18"/>
      <c r="B85" s="19"/>
      <c r="C85" s="21"/>
      <c r="D85" s="21"/>
      <c r="E85" s="19"/>
      <c r="F85" s="19"/>
      <c r="G85" s="19"/>
      <c r="H85" s="19"/>
    </row>
    <row r="86" spans="1:8">
      <c r="A86" s="18"/>
      <c r="B86" s="19"/>
      <c r="C86" s="21"/>
      <c r="D86" s="21"/>
      <c r="E86" s="19"/>
      <c r="F86" s="19"/>
      <c r="G86" s="19"/>
      <c r="H86" s="19"/>
    </row>
    <row r="87" spans="1:8">
      <c r="A87" s="18"/>
      <c r="B87" s="19"/>
      <c r="C87" s="21"/>
      <c r="D87" s="21"/>
      <c r="E87" s="19"/>
      <c r="F87" s="19"/>
      <c r="G87" s="19"/>
      <c r="H87" s="19"/>
    </row>
    <row r="88" spans="1:8">
      <c r="A88" s="18"/>
      <c r="B88" s="19"/>
      <c r="C88" s="21"/>
      <c r="D88" s="21"/>
      <c r="E88" s="19"/>
      <c r="F88" s="19"/>
      <c r="G88" s="19"/>
      <c r="H88" s="19"/>
    </row>
    <row r="89" spans="1:8">
      <c r="A89" s="18"/>
      <c r="B89" s="19"/>
      <c r="C89" s="21"/>
      <c r="D89" s="21"/>
      <c r="E89" s="19"/>
      <c r="F89" s="19"/>
      <c r="G89" s="19"/>
      <c r="H89" s="19"/>
    </row>
    <row r="90" spans="1:8">
      <c r="A90" s="18"/>
      <c r="B90" s="19"/>
      <c r="C90" s="21"/>
      <c r="D90" s="21"/>
      <c r="E90" s="19"/>
      <c r="F90" s="19"/>
      <c r="G90" s="19"/>
      <c r="H90" s="19"/>
    </row>
    <row r="91" spans="1:8">
      <c r="A91" s="18"/>
      <c r="B91" s="19"/>
      <c r="C91" s="21"/>
      <c r="D91" s="21"/>
      <c r="E91" s="19"/>
      <c r="F91" s="19"/>
      <c r="G91" s="19"/>
      <c r="H91" s="19"/>
    </row>
    <row r="92" spans="1:8">
      <c r="A92" s="18"/>
      <c r="B92" s="19"/>
      <c r="C92" s="21"/>
      <c r="D92" s="21"/>
      <c r="E92" s="19"/>
      <c r="F92" s="19"/>
      <c r="G92" s="19"/>
      <c r="H92" s="19"/>
    </row>
    <row r="93" spans="1:8">
      <c r="A93" s="18"/>
      <c r="B93" s="19"/>
      <c r="C93" s="21"/>
      <c r="D93" s="21"/>
      <c r="E93" s="19"/>
      <c r="F93" s="19"/>
      <c r="G93" s="19"/>
      <c r="H93" s="19"/>
    </row>
    <row r="94" spans="1:8">
      <c r="A94" s="18"/>
      <c r="B94" s="19"/>
      <c r="C94" s="21"/>
      <c r="D94" s="21"/>
      <c r="E94" s="19"/>
      <c r="F94" s="19"/>
      <c r="G94" s="19"/>
      <c r="H94" s="19"/>
    </row>
    <row r="95" spans="1:8">
      <c r="A95" s="18"/>
      <c r="B95" s="19"/>
      <c r="C95" s="21"/>
      <c r="D95" s="21"/>
      <c r="E95" s="19"/>
      <c r="F95" s="19"/>
      <c r="G95" s="19"/>
      <c r="H95" s="19"/>
    </row>
    <row r="96" spans="1:8">
      <c r="A96" s="18"/>
      <c r="B96" s="19"/>
      <c r="C96" s="21"/>
      <c r="D96" s="21"/>
      <c r="E96" s="19"/>
      <c r="F96" s="19"/>
      <c r="G96" s="19"/>
      <c r="H96" s="19"/>
    </row>
    <row r="97" spans="1:8">
      <c r="A97" s="18"/>
      <c r="B97" s="19"/>
      <c r="C97" s="21"/>
      <c r="D97" s="21"/>
      <c r="E97" s="19"/>
      <c r="F97" s="19"/>
      <c r="G97" s="19"/>
      <c r="H97" s="19"/>
    </row>
    <row r="98" spans="1:8">
      <c r="A98" s="18"/>
      <c r="B98" s="19"/>
      <c r="C98" s="21"/>
      <c r="D98" s="21"/>
      <c r="E98" s="19"/>
      <c r="F98" s="19"/>
      <c r="G98" s="19"/>
      <c r="H98" s="19"/>
    </row>
    <row r="99" spans="1:8">
      <c r="A99" s="18"/>
      <c r="B99" s="19"/>
      <c r="C99" s="21"/>
      <c r="D99" s="21"/>
      <c r="E99" s="19"/>
      <c r="F99" s="19"/>
      <c r="G99" s="19"/>
      <c r="H99" s="19"/>
    </row>
    <row r="100" spans="1:8">
      <c r="A100" s="18"/>
      <c r="B100" s="19"/>
      <c r="C100" s="21"/>
      <c r="D100" s="21"/>
      <c r="E100" s="19"/>
      <c r="F100" s="19"/>
      <c r="G100" s="19"/>
      <c r="H100" s="19"/>
    </row>
    <row r="101" spans="1:8">
      <c r="A101" s="18"/>
      <c r="B101" s="19"/>
      <c r="C101" s="21"/>
      <c r="D101" s="21"/>
      <c r="E101" s="19"/>
      <c r="F101" s="19"/>
      <c r="G101" s="19"/>
      <c r="H101" s="19"/>
    </row>
    <row r="102" spans="1:8">
      <c r="A102" s="18"/>
      <c r="B102" s="19"/>
      <c r="C102" s="21"/>
      <c r="D102" s="21"/>
      <c r="E102" s="19"/>
      <c r="F102" s="19"/>
      <c r="G102" s="19"/>
      <c r="H102" s="19"/>
    </row>
    <row r="103" spans="1:8">
      <c r="A103" s="18"/>
      <c r="B103" s="19"/>
      <c r="C103" s="21"/>
      <c r="D103" s="21"/>
      <c r="E103" s="19"/>
      <c r="F103" s="19"/>
      <c r="G103" s="19"/>
      <c r="H103" s="19"/>
    </row>
    <row r="104" spans="1:8">
      <c r="A104" s="18"/>
      <c r="B104" s="19"/>
      <c r="C104" s="21"/>
      <c r="D104" s="21"/>
      <c r="E104" s="19"/>
      <c r="F104" s="19"/>
      <c r="G104" s="19"/>
      <c r="H104" s="19"/>
    </row>
    <row r="105" spans="1:8">
      <c r="A105" s="18"/>
      <c r="B105" s="19"/>
      <c r="C105" s="21"/>
      <c r="D105" s="21"/>
      <c r="E105" s="19"/>
      <c r="F105" s="19"/>
      <c r="G105" s="19"/>
      <c r="H105" s="19"/>
    </row>
    <row r="106" spans="1:8">
      <c r="A106" s="18"/>
      <c r="B106" s="19"/>
      <c r="C106" s="21"/>
      <c r="D106" s="21"/>
      <c r="E106" s="19"/>
      <c r="F106" s="19"/>
      <c r="G106" s="19"/>
      <c r="H106" s="19"/>
    </row>
    <row r="107" spans="1:8">
      <c r="A107" s="18"/>
      <c r="B107" s="19"/>
      <c r="C107" s="21"/>
      <c r="D107" s="21"/>
      <c r="E107" s="19"/>
      <c r="F107" s="19"/>
      <c r="G107" s="19"/>
      <c r="H107" s="19"/>
    </row>
    <row r="108" spans="1:8">
      <c r="A108" s="18"/>
      <c r="B108" s="19"/>
      <c r="C108" s="21"/>
      <c r="D108" s="21"/>
      <c r="E108" s="19"/>
      <c r="F108" s="19"/>
      <c r="G108" s="19"/>
      <c r="H108" s="19"/>
    </row>
    <row r="109" spans="1:8">
      <c r="A109" s="18"/>
      <c r="B109" s="19"/>
      <c r="C109" s="21"/>
      <c r="D109" s="21"/>
      <c r="E109" s="19"/>
      <c r="F109" s="19"/>
      <c r="G109" s="19"/>
      <c r="H109" s="19"/>
    </row>
    <row r="110" spans="1:8">
      <c r="A110" s="18"/>
      <c r="B110" s="19"/>
      <c r="C110" s="21"/>
      <c r="D110" s="21"/>
      <c r="E110" s="19"/>
      <c r="F110" s="19"/>
      <c r="G110" s="19"/>
      <c r="H110" s="19"/>
    </row>
    <row r="111" spans="1:8">
      <c r="A111" s="18"/>
      <c r="B111" s="19"/>
      <c r="C111" s="21"/>
      <c r="D111" s="21"/>
      <c r="E111" s="19"/>
      <c r="F111" s="19"/>
      <c r="G111" s="19"/>
      <c r="H111" s="19"/>
    </row>
    <row r="112" spans="1:8">
      <c r="A112" s="18"/>
      <c r="B112" s="19"/>
      <c r="C112" s="21"/>
      <c r="D112" s="21"/>
      <c r="E112" s="19"/>
      <c r="F112" s="19"/>
      <c r="G112" s="19"/>
      <c r="H112" s="19"/>
    </row>
    <row r="113" spans="1:8">
      <c r="A113" s="18"/>
      <c r="B113" s="19"/>
      <c r="C113" s="21"/>
      <c r="D113" s="21"/>
      <c r="E113" s="19"/>
      <c r="F113" s="19"/>
      <c r="G113" s="19"/>
      <c r="H113" s="19"/>
    </row>
    <row r="114" spans="1:8">
      <c r="A114" s="18"/>
      <c r="B114" s="19"/>
      <c r="C114" s="21"/>
      <c r="D114" s="21"/>
      <c r="E114" s="19"/>
      <c r="F114" s="19"/>
      <c r="G114" s="19"/>
      <c r="H114" s="19"/>
    </row>
    <row r="115" spans="1:8">
      <c r="A115" s="18"/>
      <c r="B115" s="19"/>
      <c r="C115" s="21"/>
      <c r="D115" s="21"/>
      <c r="E115" s="19"/>
      <c r="F115" s="19"/>
      <c r="G115" s="19"/>
      <c r="H115" s="19"/>
    </row>
    <row r="116" spans="1:8">
      <c r="A116" s="18"/>
      <c r="B116" s="19"/>
      <c r="C116" s="21"/>
      <c r="D116" s="21"/>
      <c r="E116" s="19"/>
      <c r="F116" s="19"/>
      <c r="G116" s="19"/>
      <c r="H116" s="19"/>
    </row>
    <row r="117" spans="1:8">
      <c r="A117" s="18"/>
      <c r="B117" s="19"/>
      <c r="C117" s="21"/>
      <c r="D117" s="21"/>
      <c r="E117" s="19"/>
      <c r="F117" s="19"/>
      <c r="G117" s="19"/>
      <c r="H117" s="19"/>
    </row>
    <row r="118" spans="1:8">
      <c r="A118" s="18"/>
      <c r="B118" s="19"/>
      <c r="C118" s="21"/>
      <c r="D118" s="21"/>
      <c r="E118" s="19"/>
      <c r="F118" s="19"/>
      <c r="G118" s="19"/>
      <c r="H118" s="19"/>
    </row>
    <row r="119" spans="1:8">
      <c r="A119" s="18"/>
      <c r="B119" s="19"/>
      <c r="C119" s="21"/>
      <c r="D119" s="21"/>
      <c r="E119" s="19"/>
      <c r="F119" s="19"/>
      <c r="G119" s="19"/>
      <c r="H119" s="19"/>
    </row>
    <row r="120" spans="1:8">
      <c r="A120" s="18"/>
      <c r="B120" s="19"/>
      <c r="C120" s="21"/>
      <c r="D120" s="21"/>
      <c r="E120" s="19"/>
      <c r="F120" s="19"/>
      <c r="G120" s="19"/>
      <c r="H120" s="19"/>
    </row>
    <row r="121" spans="1:8">
      <c r="A121" s="18"/>
      <c r="B121" s="19"/>
      <c r="C121" s="21"/>
      <c r="D121" s="21"/>
      <c r="E121" s="19"/>
      <c r="F121" s="19"/>
      <c r="G121" s="19"/>
      <c r="H121" s="19"/>
    </row>
    <row r="122" spans="1:8">
      <c r="A122" s="18"/>
      <c r="B122" s="19"/>
      <c r="C122" s="21"/>
      <c r="D122" s="21"/>
      <c r="E122" s="19"/>
      <c r="F122" s="19"/>
      <c r="G122" s="19"/>
      <c r="H122" s="19"/>
    </row>
    <row r="123" spans="1:8">
      <c r="A123" s="18"/>
      <c r="B123" s="19"/>
      <c r="C123" s="21"/>
      <c r="D123" s="21"/>
      <c r="E123" s="19"/>
      <c r="F123" s="19"/>
      <c r="G123" s="19"/>
      <c r="H123" s="19"/>
    </row>
    <row r="124" spans="1:8">
      <c r="A124" s="18"/>
      <c r="B124" s="19"/>
      <c r="C124" s="21"/>
      <c r="D124" s="21"/>
      <c r="E124" s="19"/>
      <c r="F124" s="19"/>
      <c r="G124" s="19"/>
      <c r="H124" s="19"/>
    </row>
    <row r="125" spans="1:8">
      <c r="A125" s="18"/>
      <c r="B125" s="19"/>
      <c r="C125" s="21"/>
      <c r="D125" s="21"/>
      <c r="E125" s="19"/>
      <c r="F125" s="19"/>
      <c r="G125" s="19"/>
      <c r="H125" s="19"/>
    </row>
    <row r="126" spans="1:8">
      <c r="A126" s="18"/>
      <c r="B126" s="19"/>
      <c r="C126" s="21"/>
      <c r="D126" s="21"/>
      <c r="E126" s="19"/>
      <c r="F126" s="19"/>
      <c r="G126" s="19"/>
      <c r="H126" s="19"/>
    </row>
    <row r="127" spans="1:8">
      <c r="A127" s="18"/>
      <c r="B127" s="19"/>
      <c r="C127" s="21"/>
      <c r="D127" s="21"/>
      <c r="E127" s="19"/>
      <c r="F127" s="19"/>
      <c r="G127" s="19"/>
      <c r="H127" s="19"/>
    </row>
    <row r="128" spans="1:8">
      <c r="A128" s="18"/>
      <c r="B128" s="19"/>
      <c r="C128" s="21"/>
      <c r="D128" s="21"/>
      <c r="E128" s="19"/>
      <c r="F128" s="19"/>
      <c r="G128" s="19"/>
      <c r="H128" s="19"/>
    </row>
    <row r="129" spans="1:8">
      <c r="A129" s="18"/>
      <c r="B129" s="19"/>
      <c r="C129" s="21"/>
      <c r="D129" s="21"/>
      <c r="E129" s="19"/>
      <c r="F129" s="19"/>
      <c r="G129" s="19"/>
      <c r="H129" s="19"/>
    </row>
    <row r="130" spans="1:8">
      <c r="A130" s="18"/>
      <c r="B130" s="19"/>
      <c r="C130" s="21"/>
      <c r="D130" s="21"/>
      <c r="E130" s="19"/>
      <c r="F130" s="19"/>
      <c r="G130" s="19"/>
      <c r="H130" s="19"/>
    </row>
    <row r="131" spans="1:8">
      <c r="A131" s="18"/>
      <c r="B131" s="19"/>
      <c r="C131" s="21"/>
      <c r="D131" s="21"/>
      <c r="E131" s="19"/>
      <c r="F131" s="19"/>
      <c r="G131" s="19"/>
      <c r="H131" s="19"/>
    </row>
    <row r="132" spans="1:8">
      <c r="A132" s="18"/>
      <c r="B132" s="19"/>
      <c r="C132" s="21"/>
      <c r="D132" s="21"/>
      <c r="E132" s="19"/>
      <c r="F132" s="19"/>
      <c r="G132" s="19"/>
      <c r="H132" s="19"/>
    </row>
    <row r="133" spans="1:8">
      <c r="A133" s="18"/>
      <c r="B133" s="19"/>
      <c r="C133" s="21"/>
      <c r="D133" s="21"/>
      <c r="E133" s="19"/>
      <c r="F133" s="19"/>
      <c r="G133" s="19"/>
      <c r="H133" s="19"/>
    </row>
    <row r="134" spans="1:8">
      <c r="A134" s="18"/>
      <c r="B134" s="19"/>
      <c r="C134" s="21"/>
      <c r="D134" s="21"/>
      <c r="E134" s="19"/>
      <c r="F134" s="19"/>
      <c r="G134" s="19"/>
      <c r="H134" s="19"/>
    </row>
    <row r="135" spans="1:8">
      <c r="A135" s="18"/>
      <c r="B135" s="19"/>
      <c r="C135" s="21"/>
      <c r="D135" s="21"/>
      <c r="E135" s="19"/>
      <c r="F135" s="19"/>
      <c r="G135" s="19"/>
      <c r="H135" s="19"/>
    </row>
    <row r="136" spans="1:8">
      <c r="A136" s="18"/>
      <c r="B136" s="19"/>
      <c r="C136" s="21"/>
      <c r="D136" s="21"/>
      <c r="E136" s="19"/>
      <c r="F136" s="19"/>
      <c r="G136" s="19"/>
      <c r="H136" s="19"/>
    </row>
    <row r="137" spans="1:8">
      <c r="A137" s="18"/>
      <c r="B137" s="19"/>
      <c r="C137" s="21"/>
      <c r="D137" s="21"/>
      <c r="E137" s="19"/>
      <c r="F137" s="19"/>
      <c r="G137" s="19"/>
      <c r="H137" s="19"/>
    </row>
    <row r="138" spans="1:8">
      <c r="A138" s="18"/>
      <c r="B138" s="19"/>
      <c r="C138" s="21"/>
      <c r="D138" s="21"/>
      <c r="E138" s="19"/>
      <c r="F138" s="19"/>
      <c r="G138" s="19"/>
      <c r="H138" s="19"/>
    </row>
    <row r="139" spans="1:8">
      <c r="A139" s="18"/>
      <c r="B139" s="19"/>
      <c r="C139" s="21"/>
      <c r="D139" s="21"/>
      <c r="E139" s="19"/>
      <c r="F139" s="19"/>
      <c r="G139" s="19"/>
      <c r="H139" s="19"/>
    </row>
    <row r="140" spans="1:8">
      <c r="A140" s="18"/>
      <c r="B140" s="19"/>
      <c r="C140" s="21"/>
      <c r="D140" s="21"/>
      <c r="E140" s="19"/>
      <c r="F140" s="19"/>
      <c r="G140" s="19"/>
      <c r="H140" s="19"/>
    </row>
    <row r="141" spans="1:8">
      <c r="A141" s="18"/>
      <c r="B141" s="19"/>
      <c r="C141" s="21"/>
      <c r="D141" s="21"/>
      <c r="E141" s="19"/>
      <c r="F141" s="19"/>
      <c r="G141" s="19"/>
      <c r="H141" s="19"/>
    </row>
    <row r="142" spans="1:8">
      <c r="A142" s="18"/>
      <c r="B142" s="19"/>
      <c r="C142" s="21"/>
      <c r="D142" s="21"/>
      <c r="E142" s="19"/>
      <c r="F142" s="19"/>
      <c r="G142" s="19"/>
      <c r="H142" s="19"/>
    </row>
    <row r="143" spans="1:8">
      <c r="A143" s="18"/>
      <c r="B143" s="19"/>
      <c r="C143" s="21"/>
      <c r="D143" s="21"/>
      <c r="E143" s="19"/>
      <c r="F143" s="19"/>
      <c r="G143" s="19"/>
      <c r="H143" s="19"/>
    </row>
    <row r="144" spans="1:8">
      <c r="A144" s="18"/>
      <c r="B144" s="19"/>
      <c r="C144" s="21"/>
      <c r="D144" s="21"/>
      <c r="E144" s="19"/>
      <c r="F144" s="19"/>
      <c r="G144" s="19"/>
      <c r="H144" s="19"/>
    </row>
    <row r="145" spans="1:8">
      <c r="A145" s="18"/>
      <c r="B145" s="19"/>
      <c r="C145" s="21"/>
      <c r="D145" s="21"/>
      <c r="E145" s="19"/>
      <c r="F145" s="19"/>
      <c r="G145" s="19"/>
      <c r="H145" s="19"/>
    </row>
    <row r="146" spans="1:8">
      <c r="A146" s="18"/>
      <c r="B146" s="19"/>
      <c r="C146" s="21"/>
      <c r="D146" s="21"/>
      <c r="E146" s="19"/>
      <c r="F146" s="19"/>
      <c r="G146" s="19"/>
      <c r="H146" s="19"/>
    </row>
    <row r="147" spans="1:8">
      <c r="A147" s="18"/>
      <c r="B147" s="19"/>
      <c r="C147" s="21"/>
      <c r="D147" s="21"/>
      <c r="E147" s="19"/>
      <c r="F147" s="19"/>
      <c r="G147" s="19"/>
      <c r="H147" s="19"/>
    </row>
    <row r="148" spans="1:8">
      <c r="A148" s="18"/>
      <c r="B148" s="19"/>
      <c r="C148" s="21"/>
      <c r="D148" s="21"/>
      <c r="E148" s="19"/>
      <c r="F148" s="19"/>
      <c r="G148" s="19"/>
      <c r="H148" s="19"/>
    </row>
    <row r="149" spans="1:8">
      <c r="A149" s="18"/>
      <c r="B149" s="19"/>
      <c r="C149" s="21"/>
      <c r="D149" s="21"/>
      <c r="E149" s="19"/>
      <c r="F149" s="19"/>
      <c r="G149" s="19"/>
      <c r="H149" s="19"/>
    </row>
    <row r="150" spans="1:8">
      <c r="A150" s="18"/>
      <c r="B150" s="19"/>
      <c r="C150" s="21"/>
      <c r="D150" s="21"/>
      <c r="E150" s="19"/>
      <c r="F150" s="19"/>
      <c r="G150" s="19"/>
      <c r="H150" s="19"/>
    </row>
    <row r="151" spans="1:8">
      <c r="A151" s="18"/>
      <c r="B151" s="19"/>
      <c r="C151" s="21"/>
      <c r="D151" s="21"/>
      <c r="E151" s="19"/>
      <c r="F151" s="19"/>
      <c r="G151" s="19"/>
      <c r="H151" s="19"/>
    </row>
    <row r="152" spans="1:8">
      <c r="A152" s="18"/>
      <c r="B152" s="19"/>
      <c r="C152" s="21"/>
      <c r="D152" s="21"/>
      <c r="E152" s="19"/>
      <c r="F152" s="19"/>
      <c r="G152" s="19"/>
      <c r="H152" s="19"/>
    </row>
    <row r="153" spans="1:8">
      <c r="A153" s="18"/>
      <c r="B153" s="19"/>
      <c r="C153" s="21"/>
      <c r="D153" s="21"/>
      <c r="E153" s="19"/>
      <c r="F153" s="19"/>
      <c r="G153" s="19"/>
      <c r="H153" s="19"/>
    </row>
    <row r="154" spans="1:8">
      <c r="A154" s="18"/>
      <c r="B154" s="19"/>
      <c r="C154" s="21"/>
      <c r="D154" s="21"/>
      <c r="E154" s="19"/>
      <c r="F154" s="19"/>
      <c r="G154" s="19"/>
      <c r="H154" s="19"/>
    </row>
    <row r="155" spans="1:8">
      <c r="A155" s="18"/>
      <c r="B155" s="19"/>
      <c r="C155" s="21"/>
      <c r="D155" s="21"/>
      <c r="E155" s="19"/>
      <c r="F155" s="19"/>
      <c r="G155" s="19"/>
      <c r="H155" s="19"/>
    </row>
    <row r="156" spans="1:8">
      <c r="A156" s="18"/>
      <c r="B156" s="19"/>
      <c r="C156" s="21"/>
      <c r="D156" s="21"/>
      <c r="E156" s="19"/>
      <c r="F156" s="19"/>
      <c r="G156" s="19"/>
      <c r="H156" s="19"/>
    </row>
    <row r="157" spans="1:8">
      <c r="A157" s="18"/>
      <c r="B157" s="19"/>
      <c r="C157" s="21"/>
      <c r="D157" s="21"/>
      <c r="E157" s="19"/>
      <c r="F157" s="19"/>
      <c r="G157" s="19"/>
      <c r="H157" s="19"/>
    </row>
    <row r="158" spans="1:8">
      <c r="A158" s="18"/>
      <c r="B158" s="19"/>
      <c r="C158" s="21"/>
      <c r="D158" s="21"/>
      <c r="E158" s="19"/>
      <c r="F158" s="19"/>
      <c r="G158" s="19"/>
      <c r="H158" s="19"/>
    </row>
    <row r="159" spans="1:8">
      <c r="A159" s="18"/>
      <c r="B159" s="19"/>
      <c r="C159" s="21"/>
      <c r="D159" s="21"/>
      <c r="E159" s="19"/>
      <c r="F159" s="19"/>
      <c r="G159" s="19"/>
      <c r="H159" s="19"/>
    </row>
    <row r="160" spans="1:8">
      <c r="A160" s="18"/>
      <c r="B160" s="19"/>
      <c r="C160" s="21"/>
      <c r="D160" s="21"/>
      <c r="E160" s="19"/>
      <c r="F160" s="19"/>
      <c r="G160" s="19"/>
      <c r="H160" s="19"/>
    </row>
    <row r="161" spans="1:8">
      <c r="A161" s="18"/>
      <c r="B161" s="19"/>
      <c r="C161" s="21"/>
      <c r="D161" s="21"/>
      <c r="E161" s="19"/>
      <c r="F161" s="19"/>
      <c r="G161" s="19"/>
      <c r="H161" s="19"/>
    </row>
    <row r="162" spans="1:8">
      <c r="A162" s="18"/>
      <c r="B162" s="19"/>
      <c r="C162" s="21"/>
      <c r="D162" s="21"/>
      <c r="E162" s="19"/>
      <c r="F162" s="19"/>
      <c r="G162" s="19"/>
      <c r="H162" s="19"/>
    </row>
    <row r="163" spans="1:8">
      <c r="A163" s="18"/>
      <c r="B163" s="19"/>
      <c r="C163" s="21"/>
      <c r="D163" s="21"/>
      <c r="E163" s="19"/>
      <c r="F163" s="19"/>
      <c r="G163" s="19"/>
      <c r="H163" s="19"/>
    </row>
    <row r="164" spans="1:8">
      <c r="A164" s="18"/>
      <c r="B164" s="19"/>
      <c r="C164" s="21"/>
      <c r="D164" s="21"/>
      <c r="E164" s="19"/>
      <c r="F164" s="19"/>
      <c r="G164" s="19"/>
      <c r="H164" s="19"/>
    </row>
    <row r="165" spans="1:8">
      <c r="A165" s="18"/>
      <c r="B165" s="19"/>
      <c r="C165" s="21"/>
      <c r="D165" s="21"/>
      <c r="E165" s="19"/>
      <c r="F165" s="19"/>
      <c r="G165" s="19"/>
      <c r="H165" s="19"/>
    </row>
    <row r="166" spans="1:8">
      <c r="A166" s="18"/>
      <c r="B166" s="19"/>
      <c r="C166" s="21"/>
      <c r="D166" s="21"/>
      <c r="E166" s="19"/>
      <c r="F166" s="19"/>
      <c r="G166" s="19"/>
      <c r="H166" s="19"/>
    </row>
    <row r="167" spans="1:8">
      <c r="A167" s="18"/>
      <c r="B167" s="19"/>
      <c r="C167" s="21"/>
      <c r="D167" s="21"/>
      <c r="E167" s="19"/>
      <c r="F167" s="19"/>
      <c r="G167" s="19"/>
      <c r="H167" s="19"/>
    </row>
    <row r="168" spans="1:8">
      <c r="A168" s="18"/>
      <c r="B168" s="19"/>
      <c r="C168" s="21"/>
      <c r="D168" s="21"/>
      <c r="E168" s="19"/>
      <c r="F168" s="19"/>
      <c r="G168" s="19"/>
      <c r="H168" s="19"/>
    </row>
    <row r="169" spans="1:8">
      <c r="A169" s="18"/>
      <c r="B169" s="19"/>
      <c r="C169" s="21"/>
      <c r="D169" s="21"/>
      <c r="E169" s="19"/>
      <c r="F169" s="19"/>
      <c r="G169" s="19"/>
      <c r="H169" s="19"/>
    </row>
    <row r="170" spans="1:8">
      <c r="A170" s="18"/>
      <c r="B170" s="19"/>
      <c r="C170" s="21"/>
      <c r="D170" s="21"/>
      <c r="E170" s="19"/>
      <c r="F170" s="19"/>
      <c r="G170" s="19"/>
      <c r="H170" s="19"/>
    </row>
    <row r="171" spans="1:8">
      <c r="A171" s="18"/>
      <c r="B171" s="19"/>
      <c r="C171" s="21"/>
      <c r="D171" s="21"/>
      <c r="E171" s="19"/>
      <c r="F171" s="19"/>
      <c r="G171" s="19"/>
      <c r="H171" s="19"/>
    </row>
    <row r="172" spans="1:8">
      <c r="A172" s="18"/>
      <c r="B172" s="19"/>
      <c r="C172" s="21"/>
      <c r="D172" s="21"/>
      <c r="E172" s="19"/>
      <c r="F172" s="19"/>
      <c r="G172" s="19"/>
      <c r="H172" s="19"/>
    </row>
    <row r="173" spans="1:8">
      <c r="A173" s="18"/>
      <c r="B173" s="19"/>
      <c r="C173" s="21"/>
      <c r="D173" s="21"/>
      <c r="E173" s="19"/>
      <c r="F173" s="19"/>
      <c r="G173" s="19"/>
      <c r="H173" s="19"/>
    </row>
    <row r="174" spans="1:8">
      <c r="A174" s="18"/>
      <c r="B174" s="19"/>
      <c r="C174" s="21"/>
      <c r="D174" s="21"/>
      <c r="E174" s="19"/>
      <c r="F174" s="19"/>
      <c r="G174" s="19"/>
      <c r="H174" s="19"/>
    </row>
    <row r="175" spans="1:8">
      <c r="A175" s="18"/>
      <c r="B175" s="19"/>
      <c r="C175" s="21"/>
      <c r="D175" s="21"/>
      <c r="E175" s="19"/>
      <c r="F175" s="19"/>
      <c r="G175" s="19"/>
      <c r="H175" s="19"/>
    </row>
    <row r="176" spans="1:8">
      <c r="A176" s="18"/>
      <c r="B176" s="19"/>
      <c r="C176" s="21"/>
      <c r="D176" s="21"/>
      <c r="E176" s="19"/>
      <c r="F176" s="19"/>
      <c r="G176" s="19"/>
      <c r="H176" s="19"/>
    </row>
    <row r="177" spans="1:8">
      <c r="A177" s="18"/>
      <c r="B177" s="19"/>
      <c r="C177" s="21"/>
      <c r="D177" s="21"/>
      <c r="E177" s="19"/>
      <c r="F177" s="19"/>
      <c r="G177" s="19"/>
      <c r="H177" s="19"/>
    </row>
    <row r="178" spans="1:8">
      <c r="A178" s="18"/>
      <c r="B178" s="19"/>
      <c r="C178" s="21"/>
      <c r="D178" s="21"/>
      <c r="E178" s="19"/>
      <c r="F178" s="19"/>
      <c r="G178" s="19"/>
      <c r="H178" s="19"/>
    </row>
    <row r="179" spans="1:8">
      <c r="A179" s="18"/>
      <c r="B179" s="19"/>
      <c r="C179" s="21"/>
      <c r="D179" s="21"/>
      <c r="E179" s="19"/>
      <c r="F179" s="19"/>
      <c r="G179" s="19"/>
      <c r="H179" s="19"/>
    </row>
    <row r="180" spans="1:8">
      <c r="A180" s="18"/>
      <c r="B180" s="19"/>
      <c r="C180" s="21"/>
      <c r="D180" s="21"/>
      <c r="E180" s="19"/>
      <c r="F180" s="19"/>
      <c r="G180" s="19"/>
      <c r="H180" s="19"/>
    </row>
    <row r="181" spans="1:8">
      <c r="A181" s="18"/>
      <c r="B181" s="19"/>
      <c r="C181" s="21"/>
      <c r="D181" s="21"/>
      <c r="E181" s="19"/>
      <c r="F181" s="19"/>
      <c r="G181" s="19"/>
      <c r="H181" s="19"/>
    </row>
    <row r="182" spans="1:8">
      <c r="A182" s="18"/>
      <c r="B182" s="19"/>
      <c r="C182" s="21"/>
      <c r="D182" s="21"/>
      <c r="E182" s="19"/>
      <c r="F182" s="19"/>
      <c r="G182" s="19"/>
      <c r="H182" s="19"/>
    </row>
    <row r="183" spans="1:8">
      <c r="A183" s="18"/>
      <c r="B183" s="19"/>
      <c r="C183" s="21"/>
      <c r="D183" s="21"/>
      <c r="E183" s="19"/>
      <c r="F183" s="19"/>
      <c r="G183" s="19"/>
      <c r="H183" s="19"/>
    </row>
    <row r="184" spans="1:8">
      <c r="A184" s="18"/>
      <c r="B184" s="19"/>
      <c r="C184" s="21"/>
      <c r="D184" s="21"/>
      <c r="E184" s="19"/>
      <c r="F184" s="19"/>
      <c r="G184" s="19"/>
      <c r="H184" s="19"/>
    </row>
    <row r="185" spans="1:8">
      <c r="A185" s="18"/>
      <c r="B185" s="19"/>
      <c r="C185" s="21"/>
      <c r="D185" s="21"/>
      <c r="E185" s="19"/>
      <c r="F185" s="19"/>
      <c r="G185" s="19"/>
      <c r="H185" s="19"/>
    </row>
    <row r="186" spans="1:8">
      <c r="A186" s="18"/>
      <c r="B186" s="19"/>
      <c r="C186" s="21"/>
      <c r="D186" s="21"/>
      <c r="E186" s="19"/>
      <c r="F186" s="19"/>
      <c r="G186" s="19"/>
      <c r="H186" s="19"/>
    </row>
    <row r="187" spans="1:8">
      <c r="A187" s="18"/>
      <c r="B187" s="19"/>
      <c r="C187" s="21"/>
      <c r="D187" s="21"/>
      <c r="E187" s="19"/>
      <c r="F187" s="19"/>
      <c r="G187" s="19"/>
      <c r="H187" s="19"/>
    </row>
    <row r="188" spans="1:8">
      <c r="A188" s="18"/>
      <c r="B188" s="19"/>
      <c r="C188" s="21"/>
      <c r="D188" s="21"/>
      <c r="E188" s="19"/>
      <c r="F188" s="19"/>
      <c r="G188" s="19"/>
      <c r="H188" s="19"/>
    </row>
    <row r="189" spans="1:8">
      <c r="A189" s="18"/>
      <c r="B189" s="19"/>
      <c r="C189" s="21"/>
      <c r="D189" s="21"/>
      <c r="E189" s="19"/>
      <c r="F189" s="19"/>
      <c r="G189" s="19"/>
      <c r="H189" s="19"/>
    </row>
    <row r="190" spans="1:8">
      <c r="A190" s="18"/>
      <c r="B190" s="19"/>
      <c r="C190" s="21"/>
      <c r="D190" s="21"/>
      <c r="E190" s="19"/>
      <c r="F190" s="19"/>
      <c r="G190" s="19"/>
      <c r="H190" s="19"/>
    </row>
    <row r="191" spans="1:8">
      <c r="A191" s="18"/>
      <c r="B191" s="19"/>
      <c r="C191" s="21"/>
      <c r="D191" s="21"/>
      <c r="E191" s="19"/>
      <c r="F191" s="19"/>
      <c r="G191" s="19"/>
      <c r="H191" s="19"/>
    </row>
    <row r="192" spans="1:8">
      <c r="A192" s="18"/>
      <c r="B192" s="19"/>
      <c r="C192" s="21"/>
      <c r="D192" s="21"/>
      <c r="E192" s="19"/>
      <c r="F192" s="19"/>
      <c r="G192" s="19"/>
      <c r="H192" s="19"/>
    </row>
    <row r="193" spans="1:8">
      <c r="A193" s="18"/>
      <c r="B193" s="19"/>
      <c r="C193" s="21"/>
      <c r="D193" s="21"/>
      <c r="E193" s="19"/>
      <c r="F193" s="19"/>
      <c r="G193" s="19"/>
      <c r="H193" s="19"/>
    </row>
    <row r="194" spans="1:8">
      <c r="A194" s="18"/>
      <c r="B194" s="19"/>
      <c r="C194" s="21"/>
      <c r="D194" s="21"/>
      <c r="E194" s="19"/>
      <c r="F194" s="19"/>
      <c r="G194" s="19"/>
      <c r="H194" s="19"/>
    </row>
    <row r="195" spans="1:8">
      <c r="A195" s="18"/>
      <c r="B195" s="19"/>
      <c r="C195" s="21"/>
      <c r="D195" s="21"/>
      <c r="E195" s="19"/>
      <c r="F195" s="19"/>
      <c r="G195" s="19"/>
      <c r="H195" s="19"/>
    </row>
    <row r="196" spans="1:8">
      <c r="A196" s="18"/>
      <c r="B196" s="19"/>
      <c r="C196" s="21"/>
      <c r="D196" s="21"/>
      <c r="E196" s="19"/>
      <c r="F196" s="19"/>
      <c r="G196" s="19"/>
      <c r="H196" s="19"/>
    </row>
    <row r="197" spans="1:8">
      <c r="A197" s="18"/>
      <c r="B197" s="19"/>
      <c r="C197" s="21"/>
      <c r="D197" s="21"/>
      <c r="E197" s="19"/>
      <c r="F197" s="19"/>
      <c r="G197" s="19"/>
      <c r="H197" s="19"/>
    </row>
    <row r="198" spans="1:8">
      <c r="A198" s="18"/>
      <c r="B198" s="19"/>
      <c r="C198" s="21"/>
      <c r="D198" s="21"/>
      <c r="E198" s="19"/>
      <c r="F198" s="19"/>
      <c r="G198" s="19"/>
      <c r="H198" s="19"/>
    </row>
    <row r="199" spans="1:8">
      <c r="A199" s="18"/>
      <c r="B199" s="19"/>
      <c r="C199" s="21"/>
      <c r="D199" s="21"/>
      <c r="E199" s="19"/>
      <c r="F199" s="19"/>
      <c r="G199" s="19"/>
      <c r="H199" s="19"/>
    </row>
    <row r="200" spans="1:8">
      <c r="A200" s="18"/>
      <c r="B200" s="19"/>
      <c r="C200" s="21"/>
      <c r="D200" s="21"/>
      <c r="E200" s="19"/>
      <c r="F200" s="19"/>
      <c r="G200" s="19"/>
      <c r="H200" s="19"/>
    </row>
    <row r="201" spans="1:8">
      <c r="A201" s="18"/>
      <c r="B201" s="19"/>
      <c r="C201" s="21"/>
      <c r="D201" s="21"/>
      <c r="E201" s="19"/>
      <c r="F201" s="19"/>
      <c r="G201" s="19"/>
      <c r="H201" s="19"/>
    </row>
    <row r="202" spans="1:8">
      <c r="A202" s="18"/>
      <c r="B202" s="19"/>
      <c r="C202" s="21"/>
      <c r="D202" s="21"/>
      <c r="E202" s="19"/>
      <c r="F202" s="19"/>
      <c r="G202" s="19"/>
      <c r="H202" s="19"/>
    </row>
    <row r="203" spans="1:8">
      <c r="A203" s="18"/>
      <c r="B203" s="19"/>
      <c r="C203" s="21"/>
      <c r="D203" s="21"/>
      <c r="E203" s="19"/>
      <c r="F203" s="19"/>
      <c r="G203" s="19"/>
      <c r="H203" s="19"/>
    </row>
    <row r="204" spans="1:8">
      <c r="A204" s="18"/>
      <c r="B204" s="19"/>
      <c r="C204" s="21"/>
      <c r="D204" s="21"/>
      <c r="E204" s="19"/>
      <c r="F204" s="19"/>
      <c r="G204" s="19"/>
      <c r="H204" s="19"/>
    </row>
    <row r="205" spans="1:8">
      <c r="A205" s="18"/>
      <c r="B205" s="19"/>
      <c r="C205" s="21"/>
      <c r="D205" s="21"/>
      <c r="E205" s="19"/>
      <c r="F205" s="19"/>
      <c r="G205" s="19"/>
      <c r="H205" s="19"/>
    </row>
    <row r="206" spans="1:8">
      <c r="A206" s="18"/>
      <c r="B206" s="19"/>
      <c r="C206" s="21"/>
      <c r="D206" s="21"/>
      <c r="E206" s="19"/>
      <c r="F206" s="19"/>
      <c r="G206" s="19"/>
      <c r="H206" s="19"/>
    </row>
    <row r="207" spans="1:8">
      <c r="A207" s="18"/>
      <c r="B207" s="19"/>
      <c r="C207" s="21"/>
      <c r="D207" s="21"/>
      <c r="E207" s="19"/>
      <c r="F207" s="19"/>
      <c r="G207" s="19"/>
      <c r="H207" s="19"/>
    </row>
    <row r="208" spans="1:8">
      <c r="A208" s="18"/>
      <c r="B208" s="19"/>
      <c r="C208" s="21"/>
      <c r="D208" s="21"/>
      <c r="E208" s="19"/>
      <c r="F208" s="19"/>
      <c r="G208" s="19"/>
      <c r="H208" s="19"/>
    </row>
    <row r="209" spans="1:8">
      <c r="A209" s="18"/>
      <c r="B209" s="19"/>
      <c r="C209" s="21"/>
      <c r="D209" s="21"/>
      <c r="E209" s="19"/>
      <c r="F209" s="19"/>
      <c r="G209" s="19"/>
      <c r="H209" s="19"/>
    </row>
    <row r="210" spans="1:8">
      <c r="A210" s="18"/>
      <c r="B210" s="19"/>
      <c r="C210" s="21"/>
      <c r="D210" s="21"/>
      <c r="E210" s="19"/>
      <c r="F210" s="19"/>
      <c r="G210" s="19"/>
      <c r="H210" s="19"/>
    </row>
    <row r="211" spans="1:8">
      <c r="A211" s="18"/>
      <c r="B211" s="19"/>
      <c r="C211" s="21"/>
      <c r="D211" s="21"/>
      <c r="E211" s="19"/>
      <c r="F211" s="19"/>
      <c r="G211" s="19"/>
      <c r="H211" s="19"/>
    </row>
    <row r="212" spans="1:8">
      <c r="A212" s="18"/>
      <c r="B212" s="19"/>
      <c r="C212" s="21"/>
      <c r="D212" s="21"/>
      <c r="E212" s="19"/>
      <c r="F212" s="19"/>
      <c r="G212" s="19"/>
      <c r="H212" s="19"/>
    </row>
    <row r="213" spans="1:8">
      <c r="A213" s="18"/>
      <c r="B213" s="19"/>
      <c r="C213" s="21"/>
      <c r="D213" s="21"/>
      <c r="E213" s="19"/>
      <c r="F213" s="19"/>
      <c r="G213" s="19"/>
      <c r="H213" s="19"/>
    </row>
    <row r="214" spans="1:8">
      <c r="A214" s="18"/>
      <c r="B214" s="19"/>
      <c r="C214" s="21"/>
      <c r="D214" s="21"/>
      <c r="E214" s="19"/>
      <c r="F214" s="19"/>
      <c r="G214" s="19"/>
      <c r="H214" s="19"/>
    </row>
    <row r="215" spans="1:8">
      <c r="A215" s="18"/>
      <c r="B215" s="19"/>
      <c r="C215" s="21"/>
      <c r="D215" s="21"/>
      <c r="E215" s="19"/>
      <c r="F215" s="19"/>
      <c r="G215" s="19"/>
      <c r="H215" s="19"/>
    </row>
    <row r="216" spans="1:8">
      <c r="A216" s="18"/>
      <c r="B216" s="19"/>
      <c r="C216" s="21"/>
      <c r="D216" s="21"/>
      <c r="E216" s="19"/>
      <c r="F216" s="19"/>
      <c r="G216" s="19"/>
      <c r="H216" s="19"/>
    </row>
    <row r="217" spans="1:8">
      <c r="A217" s="18"/>
      <c r="B217" s="19"/>
      <c r="C217" s="21"/>
      <c r="D217" s="21"/>
      <c r="E217" s="19"/>
      <c r="F217" s="19"/>
      <c r="G217" s="19"/>
      <c r="H217" s="19"/>
    </row>
    <row r="218" spans="1:8">
      <c r="A218" s="18"/>
      <c r="B218" s="19"/>
      <c r="C218" s="21"/>
      <c r="D218" s="21"/>
      <c r="E218" s="19"/>
      <c r="F218" s="19"/>
      <c r="G218" s="19"/>
      <c r="H218" s="19"/>
    </row>
    <row r="219" spans="1:8">
      <c r="A219" s="18"/>
      <c r="B219" s="19"/>
      <c r="C219" s="21"/>
      <c r="D219" s="21"/>
      <c r="E219" s="19"/>
      <c r="F219" s="19"/>
      <c r="G219" s="19"/>
      <c r="H219" s="19"/>
    </row>
    <row r="220" spans="1:8">
      <c r="A220" s="18"/>
      <c r="B220" s="19"/>
      <c r="C220" s="21"/>
      <c r="D220" s="21"/>
      <c r="E220" s="19"/>
      <c r="F220" s="19"/>
      <c r="G220" s="19"/>
      <c r="H220" s="19"/>
    </row>
    <row r="221" spans="1:8">
      <c r="A221" s="18"/>
      <c r="B221" s="19"/>
      <c r="C221" s="21"/>
      <c r="D221" s="21"/>
      <c r="E221" s="19"/>
      <c r="F221" s="19"/>
      <c r="G221" s="19"/>
      <c r="H221" s="19"/>
    </row>
    <row r="222" spans="1:8">
      <c r="A222" s="18"/>
      <c r="B222" s="19"/>
      <c r="C222" s="21"/>
      <c r="D222" s="21"/>
      <c r="E222" s="19"/>
      <c r="F222" s="19"/>
      <c r="G222" s="19"/>
      <c r="H222" s="19"/>
    </row>
    <row r="223" spans="1:8">
      <c r="A223" s="18"/>
      <c r="B223" s="19"/>
      <c r="C223" s="21"/>
      <c r="D223" s="21"/>
      <c r="E223" s="19"/>
      <c r="F223" s="19"/>
      <c r="G223" s="19"/>
      <c r="H223" s="19"/>
    </row>
    <row r="224" spans="1:8">
      <c r="A224" s="18"/>
      <c r="B224" s="19"/>
      <c r="C224" s="21"/>
      <c r="D224" s="21"/>
      <c r="E224" s="19"/>
      <c r="F224" s="19"/>
      <c r="G224" s="19"/>
      <c r="H224" s="19"/>
    </row>
    <row r="225" spans="1:8">
      <c r="A225" s="18"/>
      <c r="B225" s="19"/>
      <c r="C225" s="21"/>
      <c r="D225" s="21"/>
      <c r="E225" s="19"/>
      <c r="F225" s="19"/>
      <c r="G225" s="19"/>
      <c r="H225" s="19"/>
    </row>
    <row r="226" spans="1:8">
      <c r="A226" s="18"/>
      <c r="B226" s="19"/>
      <c r="C226" s="21"/>
      <c r="D226" s="21"/>
      <c r="E226" s="19"/>
      <c r="F226" s="19"/>
      <c r="G226" s="19"/>
      <c r="H226" s="19"/>
    </row>
    <row r="227" spans="1:8">
      <c r="A227" s="18"/>
      <c r="B227" s="19"/>
      <c r="C227" s="21"/>
      <c r="D227" s="21"/>
      <c r="E227" s="19"/>
      <c r="F227" s="19"/>
      <c r="G227" s="19"/>
      <c r="H227" s="19"/>
    </row>
    <row r="228" spans="1:8">
      <c r="A228" s="18"/>
      <c r="B228" s="19"/>
      <c r="C228" s="21"/>
      <c r="D228" s="21"/>
      <c r="E228" s="19"/>
      <c r="F228" s="19"/>
      <c r="G228" s="19"/>
      <c r="H228" s="19"/>
    </row>
    <row r="229" spans="1:8">
      <c r="A229" s="18"/>
      <c r="B229" s="19"/>
      <c r="C229" s="21"/>
      <c r="D229" s="21"/>
      <c r="E229" s="19"/>
      <c r="F229" s="19"/>
      <c r="G229" s="19"/>
      <c r="H229" s="19"/>
    </row>
    <row r="230" spans="1:8">
      <c r="A230" s="18"/>
      <c r="B230" s="19"/>
      <c r="C230" s="21"/>
      <c r="D230" s="21"/>
      <c r="E230" s="19"/>
      <c r="F230" s="19"/>
      <c r="G230" s="19"/>
      <c r="H230" s="19"/>
    </row>
    <row r="231" spans="1:8">
      <c r="A231" s="18"/>
      <c r="B231" s="19"/>
      <c r="C231" s="21"/>
      <c r="D231" s="21"/>
      <c r="E231" s="19"/>
      <c r="F231" s="19"/>
      <c r="G231" s="19"/>
      <c r="H231" s="19"/>
    </row>
    <row r="232" spans="1:8">
      <c r="A232" s="18"/>
      <c r="B232" s="19"/>
      <c r="C232" s="21"/>
      <c r="D232" s="21"/>
      <c r="E232" s="19"/>
      <c r="F232" s="19"/>
      <c r="G232" s="19"/>
      <c r="H232" s="19"/>
    </row>
    <row r="233" spans="1:8">
      <c r="A233" s="18"/>
      <c r="B233" s="19"/>
      <c r="C233" s="21"/>
      <c r="D233" s="21"/>
      <c r="E233" s="19"/>
      <c r="F233" s="19"/>
      <c r="G233" s="19"/>
      <c r="H233" s="19"/>
    </row>
    <row r="234" spans="1:8">
      <c r="A234" s="18"/>
      <c r="B234" s="19"/>
      <c r="C234" s="21"/>
      <c r="D234" s="21"/>
      <c r="E234" s="19"/>
      <c r="F234" s="19"/>
      <c r="G234" s="19"/>
      <c r="H234" s="19"/>
    </row>
    <row r="235" spans="1:8">
      <c r="A235" s="18"/>
      <c r="B235" s="19"/>
      <c r="C235" s="21"/>
      <c r="D235" s="21"/>
      <c r="E235" s="19"/>
      <c r="F235" s="19"/>
      <c r="G235" s="19"/>
      <c r="H235" s="19"/>
    </row>
    <row r="236" spans="1:8">
      <c r="A236" s="18"/>
      <c r="B236" s="19"/>
      <c r="C236" s="21"/>
      <c r="D236" s="21"/>
      <c r="E236" s="19"/>
      <c r="F236" s="19"/>
      <c r="G236" s="19"/>
      <c r="H236" s="19"/>
    </row>
    <row r="237" spans="1:8">
      <c r="A237" s="18"/>
      <c r="B237" s="19"/>
      <c r="C237" s="21"/>
      <c r="D237" s="21"/>
      <c r="E237" s="19"/>
      <c r="F237" s="19"/>
      <c r="G237" s="19"/>
      <c r="H237" s="19"/>
    </row>
    <row r="238" spans="1:8">
      <c r="A238" s="18"/>
      <c r="B238" s="19"/>
      <c r="C238" s="21"/>
      <c r="D238" s="21"/>
      <c r="E238" s="19"/>
      <c r="F238" s="19"/>
      <c r="G238" s="19"/>
      <c r="H238" s="19"/>
    </row>
    <row r="239" spans="1:8">
      <c r="A239" s="18"/>
      <c r="B239" s="19"/>
      <c r="C239" s="21"/>
      <c r="D239" s="21"/>
      <c r="E239" s="19"/>
      <c r="F239" s="19"/>
      <c r="G239" s="19"/>
      <c r="H239" s="19"/>
    </row>
    <row r="240" spans="1:8">
      <c r="A240" s="18"/>
      <c r="B240" s="19"/>
      <c r="C240" s="21"/>
      <c r="D240" s="21"/>
      <c r="E240" s="19"/>
      <c r="F240" s="19"/>
      <c r="G240" s="19"/>
      <c r="H240" s="19"/>
    </row>
    <row r="241" spans="1:8">
      <c r="A241" s="18"/>
      <c r="B241" s="19"/>
      <c r="C241" s="21"/>
      <c r="D241" s="21"/>
      <c r="E241" s="19"/>
      <c r="F241" s="19"/>
      <c r="G241" s="19"/>
      <c r="H241" s="19"/>
    </row>
    <row r="242" spans="1:8">
      <c r="A242" s="18"/>
      <c r="B242" s="19"/>
      <c r="C242" s="21"/>
      <c r="D242" s="21"/>
      <c r="E242" s="19"/>
      <c r="F242" s="19"/>
      <c r="G242" s="19"/>
      <c r="H242" s="19"/>
    </row>
    <row r="243" spans="1:8">
      <c r="A243" s="18"/>
      <c r="B243" s="19"/>
      <c r="C243" s="21"/>
      <c r="D243" s="21"/>
      <c r="E243" s="19"/>
      <c r="F243" s="19"/>
      <c r="G243" s="19"/>
      <c r="H243" s="19"/>
    </row>
    <row r="244" spans="1:8">
      <c r="A244" s="18"/>
      <c r="B244" s="19"/>
      <c r="C244" s="21"/>
      <c r="D244" s="21"/>
      <c r="E244" s="19"/>
      <c r="F244" s="19"/>
      <c r="G244" s="19"/>
      <c r="H244" s="19"/>
    </row>
    <row r="245" spans="1:8">
      <c r="A245" s="18"/>
      <c r="B245" s="19"/>
      <c r="C245" s="21"/>
      <c r="D245" s="21"/>
      <c r="E245" s="19"/>
      <c r="F245" s="19"/>
      <c r="G245" s="19"/>
      <c r="H245" s="19"/>
    </row>
    <row r="246" spans="1:8">
      <c r="A246" s="18"/>
      <c r="B246" s="19"/>
      <c r="C246" s="21"/>
      <c r="D246" s="21"/>
      <c r="E246" s="19"/>
      <c r="F246" s="19"/>
      <c r="G246" s="19"/>
      <c r="H246" s="19"/>
    </row>
    <row r="247" spans="1:8">
      <c r="A247" s="18"/>
      <c r="B247" s="19"/>
      <c r="C247" s="21"/>
      <c r="D247" s="21"/>
      <c r="E247" s="19"/>
      <c r="F247" s="19"/>
      <c r="G247" s="19"/>
      <c r="H247" s="19"/>
    </row>
    <row r="248" spans="1:8">
      <c r="A248" s="18"/>
      <c r="B248" s="19"/>
      <c r="C248" s="21"/>
      <c r="D248" s="21"/>
      <c r="E248" s="19"/>
      <c r="F248" s="19"/>
      <c r="G248" s="19"/>
      <c r="H248" s="19"/>
    </row>
    <row r="249" spans="1:8">
      <c r="A249" s="18"/>
      <c r="B249" s="19"/>
      <c r="C249" s="21"/>
      <c r="D249" s="21"/>
      <c r="E249" s="19"/>
      <c r="F249" s="19"/>
      <c r="G249" s="19"/>
      <c r="H249" s="19"/>
    </row>
    <row r="250" spans="1:8">
      <c r="A250" s="18"/>
      <c r="B250" s="19"/>
      <c r="C250" s="21"/>
      <c r="D250" s="21"/>
      <c r="E250" s="19"/>
      <c r="F250" s="19"/>
      <c r="G250" s="19"/>
      <c r="H250" s="19"/>
    </row>
    <row r="251" spans="1:8">
      <c r="A251" s="18"/>
      <c r="B251" s="19"/>
      <c r="C251" s="21"/>
      <c r="D251" s="21"/>
      <c r="E251" s="19"/>
      <c r="F251" s="19"/>
      <c r="G251" s="19"/>
      <c r="H251" s="19"/>
    </row>
    <row r="252" spans="1:8">
      <c r="A252" s="18"/>
      <c r="B252" s="19"/>
      <c r="C252" s="21"/>
      <c r="D252" s="21"/>
      <c r="E252" s="19"/>
      <c r="F252" s="19"/>
      <c r="G252" s="19"/>
      <c r="H252" s="19"/>
    </row>
    <row r="253" spans="1:8">
      <c r="A253" s="18"/>
      <c r="B253" s="19"/>
      <c r="C253" s="21"/>
      <c r="D253" s="21"/>
      <c r="E253" s="19"/>
      <c r="F253" s="19"/>
      <c r="G253" s="19"/>
      <c r="H253" s="19"/>
    </row>
    <row r="254" spans="1:8">
      <c r="A254" s="18"/>
      <c r="B254" s="19"/>
      <c r="C254" s="21"/>
      <c r="D254" s="21"/>
      <c r="E254" s="19"/>
      <c r="F254" s="19"/>
      <c r="G254" s="19"/>
      <c r="H254" s="19"/>
    </row>
    <row r="255" spans="1:8">
      <c r="A255" s="18"/>
      <c r="B255" s="19"/>
      <c r="C255" s="21"/>
      <c r="D255" s="21"/>
      <c r="E255" s="19"/>
      <c r="F255" s="19"/>
      <c r="G255" s="19"/>
      <c r="H255" s="19"/>
    </row>
    <row r="256" spans="1:8">
      <c r="A256" s="18"/>
      <c r="B256" s="19"/>
      <c r="C256" s="21"/>
      <c r="D256" s="21"/>
      <c r="E256" s="19"/>
      <c r="F256" s="19"/>
      <c r="G256" s="19"/>
      <c r="H256" s="19"/>
    </row>
    <row r="257" spans="1:8">
      <c r="A257" s="18"/>
      <c r="B257" s="19"/>
      <c r="C257" s="21"/>
      <c r="D257" s="21"/>
      <c r="E257" s="19"/>
      <c r="F257" s="19"/>
      <c r="G257" s="19"/>
      <c r="H257" s="19"/>
    </row>
    <row r="258" spans="1:8">
      <c r="A258" s="18"/>
      <c r="B258" s="19"/>
      <c r="C258" s="21"/>
      <c r="D258" s="21"/>
      <c r="E258" s="19"/>
      <c r="F258" s="19"/>
      <c r="G258" s="19"/>
      <c r="H258" s="19"/>
    </row>
    <row r="259" spans="1:8">
      <c r="A259" s="18"/>
      <c r="B259" s="19"/>
      <c r="C259" s="21"/>
      <c r="D259" s="21"/>
      <c r="E259" s="19"/>
      <c r="F259" s="19"/>
      <c r="G259" s="19"/>
      <c r="H259" s="19"/>
    </row>
    <row r="260" spans="1:8">
      <c r="A260" s="18"/>
      <c r="B260" s="19"/>
      <c r="C260" s="21"/>
      <c r="D260" s="21"/>
      <c r="E260" s="19"/>
      <c r="F260" s="19"/>
      <c r="G260" s="19"/>
      <c r="H260" s="19"/>
    </row>
    <row r="261" spans="1:8">
      <c r="A261" s="18"/>
      <c r="B261" s="19"/>
      <c r="C261" s="21"/>
      <c r="D261" s="21"/>
      <c r="E261" s="19"/>
      <c r="F261" s="19"/>
      <c r="G261" s="19"/>
      <c r="H261" s="19"/>
    </row>
    <row r="262" spans="1:8">
      <c r="A262" s="18"/>
      <c r="B262" s="19"/>
      <c r="C262" s="21"/>
      <c r="D262" s="21"/>
      <c r="E262" s="19"/>
      <c r="F262" s="19"/>
      <c r="G262" s="19"/>
      <c r="H262" s="19"/>
    </row>
    <row r="263" spans="1:8">
      <c r="A263" s="18"/>
      <c r="B263" s="19"/>
      <c r="C263" s="21"/>
      <c r="D263" s="21"/>
      <c r="E263" s="19"/>
      <c r="F263" s="19"/>
      <c r="G263" s="19"/>
      <c r="H263" s="19"/>
    </row>
    <row r="264" spans="1:8">
      <c r="A264" s="18"/>
      <c r="B264" s="19"/>
      <c r="C264" s="21"/>
      <c r="D264" s="21"/>
      <c r="E264" s="19"/>
      <c r="F264" s="19"/>
      <c r="G264" s="19"/>
      <c r="H264" s="19"/>
    </row>
    <row r="265" spans="1:8">
      <c r="A265" s="18"/>
      <c r="B265" s="19"/>
      <c r="C265" s="21"/>
      <c r="D265" s="21"/>
      <c r="E265" s="19"/>
      <c r="F265" s="19"/>
      <c r="G265" s="19"/>
      <c r="H265" s="19"/>
    </row>
    <row r="266" spans="1:8">
      <c r="A266" s="18"/>
      <c r="B266" s="19"/>
      <c r="C266" s="21"/>
      <c r="D266" s="21"/>
      <c r="E266" s="19"/>
      <c r="F266" s="19"/>
      <c r="G266" s="19"/>
      <c r="H266" s="19"/>
    </row>
    <row r="267" spans="1:8">
      <c r="A267" s="18"/>
      <c r="B267" s="19"/>
      <c r="C267" s="21"/>
      <c r="D267" s="21"/>
      <c r="E267" s="19"/>
      <c r="F267" s="19"/>
      <c r="G267" s="19"/>
      <c r="H267" s="19"/>
    </row>
    <row r="268" spans="1:8">
      <c r="A268" s="18"/>
      <c r="B268" s="19"/>
      <c r="C268" s="21"/>
      <c r="D268" s="21"/>
      <c r="E268" s="19"/>
      <c r="F268" s="19"/>
      <c r="G268" s="19"/>
      <c r="H268" s="19"/>
    </row>
    <row r="269" spans="1:8">
      <c r="A269" s="18"/>
      <c r="B269" s="19"/>
      <c r="C269" s="21"/>
      <c r="D269" s="21"/>
      <c r="E269" s="19"/>
      <c r="F269" s="19"/>
      <c r="G269" s="19"/>
      <c r="H269" s="19"/>
    </row>
    <row r="270" spans="1:8">
      <c r="A270" s="18"/>
      <c r="B270" s="19"/>
      <c r="C270" s="21"/>
      <c r="D270" s="21"/>
      <c r="E270" s="19"/>
      <c r="F270" s="19"/>
      <c r="G270" s="19"/>
      <c r="H270" s="19"/>
    </row>
    <row r="271" spans="1:8">
      <c r="A271" s="18"/>
      <c r="B271" s="19"/>
      <c r="C271" s="21"/>
      <c r="D271" s="21"/>
      <c r="E271" s="19"/>
      <c r="F271" s="19"/>
      <c r="G271" s="19"/>
      <c r="H271" s="19"/>
    </row>
    <row r="272" spans="1:8">
      <c r="A272" s="18"/>
      <c r="B272" s="19"/>
      <c r="C272" s="21"/>
      <c r="D272" s="21"/>
      <c r="E272" s="19"/>
      <c r="F272" s="19"/>
      <c r="G272" s="19"/>
      <c r="H272" s="19"/>
    </row>
    <row r="273" spans="1:8">
      <c r="A273" s="18"/>
      <c r="B273" s="19"/>
      <c r="C273" s="21"/>
      <c r="D273" s="21"/>
      <c r="E273" s="19"/>
      <c r="F273" s="19"/>
      <c r="G273" s="19"/>
      <c r="H273" s="19"/>
    </row>
    <row r="274" spans="1:8">
      <c r="A274" s="18"/>
      <c r="B274" s="19"/>
      <c r="C274" s="21"/>
      <c r="D274" s="21"/>
      <c r="E274" s="19"/>
      <c r="F274" s="19"/>
      <c r="G274" s="19"/>
      <c r="H274" s="19"/>
    </row>
    <row r="275" spans="1:8">
      <c r="A275" s="18"/>
      <c r="B275" s="19"/>
      <c r="C275" s="21"/>
      <c r="D275" s="21"/>
      <c r="E275" s="19"/>
      <c r="F275" s="19"/>
      <c r="G275" s="19"/>
      <c r="H275" s="19"/>
    </row>
    <row r="276" spans="1:8">
      <c r="A276" s="18"/>
      <c r="B276" s="19"/>
      <c r="C276" s="21"/>
      <c r="D276" s="21"/>
      <c r="E276" s="19"/>
      <c r="F276" s="19"/>
      <c r="G276" s="19"/>
      <c r="H276" s="19"/>
    </row>
    <row r="277" spans="1:8">
      <c r="A277" s="18"/>
      <c r="B277" s="19"/>
      <c r="C277" s="21"/>
      <c r="D277" s="21"/>
      <c r="E277" s="19"/>
      <c r="F277" s="19"/>
      <c r="G277" s="19"/>
      <c r="H277" s="19"/>
    </row>
    <row r="278" spans="1:8">
      <c r="A278" s="18"/>
      <c r="B278" s="19"/>
      <c r="C278" s="21"/>
      <c r="D278" s="21"/>
      <c r="E278" s="19"/>
      <c r="F278" s="19"/>
      <c r="G278" s="19"/>
      <c r="H278" s="19"/>
    </row>
    <row r="279" spans="1:8">
      <c r="A279" s="18"/>
      <c r="B279" s="19"/>
      <c r="C279" s="21"/>
      <c r="D279" s="21"/>
      <c r="E279" s="19"/>
      <c r="F279" s="19"/>
      <c r="G279" s="19"/>
      <c r="H279" s="19"/>
    </row>
    <row r="280" spans="1:8">
      <c r="D280" s="21"/>
    </row>
  </sheetData>
  <sheetProtection sheet="1" formatRows="0" insertRows="0" deleteRows="0" selectLockedCells="1"/>
  <mergeCells count="15">
    <mergeCell ref="F20:F21"/>
    <mergeCell ref="G20:G21"/>
    <mergeCell ref="H20:H21"/>
    <mergeCell ref="A32:B32"/>
    <mergeCell ref="A20:A21"/>
    <mergeCell ref="B20:B21"/>
    <mergeCell ref="C20:C21"/>
    <mergeCell ref="D20:D21"/>
    <mergeCell ref="E20:E21"/>
    <mergeCell ref="B1:H1"/>
    <mergeCell ref="A2:H2"/>
    <mergeCell ref="G5:H5"/>
    <mergeCell ref="G7:H7"/>
    <mergeCell ref="G11:H11"/>
    <mergeCell ref="G9:H9"/>
  </mergeCells>
  <phoneticPr fontId="13"/>
  <conditionalFormatting sqref="H3:H4 H6 H8 H10">
    <cfRule type="containsBlanks" dxfId="11" priority="1">
      <formula>LEN(TRIM(H3))=0</formula>
    </cfRule>
  </conditionalFormatting>
  <dataValidations xWindow="418" yWindow="768" count="12">
    <dataValidation allowBlank="1" showInputMessage="1" showErrorMessage="1" promptTitle="自動計算されます" prompt="計算式が入力してありますので自動計算されます" sqref="C32:D32" xr:uid="{00000000-0002-0000-0100-000000000000}"/>
    <dataValidation imeMode="halfAlpha" allowBlank="1" showInputMessage="1" showErrorMessage="1" sqref="IV22:IV31" xr:uid="{00000000-0002-0000-0100-000001000000}"/>
    <dataValidation type="list" allowBlank="1" showInputMessage="1" showErrorMessage="1" promptTitle="選択してください" prompt="選択してください" sqref="IU22:IU31" xr:uid="{00000000-0002-0000-0100-000002000000}">
      <formula1>"4-"</formula1>
    </dataValidation>
    <dataValidation imeMode="halfAlpha" allowBlank="1" showInputMessage="1" showErrorMessage="1" prompt="実際に発注先へ支払った金額（税込）を入力してください。（値引きやクーポンの使用等があった場合には、当該分を控除した部分のみが補助対象となるのでご注意ください。）" sqref="C22:C31" xr:uid="{00000000-0002-0000-0100-000003000000}"/>
    <dataValidation imeMode="halfAlpha" allowBlank="1" showInputMessage="1" showErrorMessage="1" prompt="課税事業者は、消費税抜きの金額を計上してください。免税事業者および簡易課税事業者は、消費税込みの金額を計上することも可能です。" sqref="D22:D31" xr:uid="{00000000-0002-0000-0100-000004000000}"/>
    <dataValidation allowBlank="1" showInputMessage="1" showErrorMessage="1" prompt="支出内容がわかるように具体的に内容を入力してください" sqref="H22:H31" xr:uid="{00000000-0002-0000-0100-000005000000}"/>
    <dataValidation allowBlank="1" showInputMessage="1" showErrorMessage="1" prompt="本セルに、支払いを終えた日（銀行振込受領書の日付、領収書の日付、通帳口座から引き落とされた日付）を記入するほか、当該支払日がわかる証拠書類（銀行振込受領書、領収書、通帳のコピー）の提出も必要です。" sqref="F22:F31" xr:uid="{00000000-0002-0000-0100-000006000000}"/>
    <dataValidation allowBlank="1" showInputMessage="1" showErrorMessage="1" prompt="本セルに発注・申込・契約をした日を記入するほか、当該発注・申込・契約日がわかる証拠書類（発注書、申込書、契約書等）の提出も必要です。（ただし、市販品の店頭購入の場合を除く）" sqref="E22:E31" xr:uid="{00000000-0002-0000-0100-000007000000}"/>
    <dataValidation allowBlank="1" showInputMessage="1" showErrorMessage="1" prompt="請求書等に記載の名称を正確に記入してください。（株式会社→（株）などの略称は可）" sqref="G22:G31" xr:uid="{00000000-0002-0000-0100-000008000000}"/>
    <dataValidation type="list" showInputMessage="1" showErrorMessage="1" sqref="H10" xr:uid="{00000000-0002-0000-0100-000009000000}">
      <formula1>"課税事業者,免税事業者,簡易課税事業者,２割特例"</formula1>
    </dataValidation>
    <dataValidation type="whole" showInputMessage="1" showErrorMessage="1" sqref="H8" xr:uid="{00000000-0002-0000-0100-00000A000000}">
      <formula1>0</formula1>
      <formula2>2500000</formula2>
    </dataValidation>
    <dataValidation type="list" allowBlank="1" showInputMessage="1" showErrorMessage="1" sqref="B22:B31" xr:uid="{00000000-0002-0000-0100-00000B000000}">
      <formula1>"１．機械装置等費,２．広報費,３．ウェブサイト関連費,４．展示会等出展費,５．旅費,６．新商品開発費,７．資料購入費,８．借料,９．設備処分費,10．委託・外注費,11．車両購入費"</formula1>
    </dataValidation>
  </dataValidations>
  <printOptions horizontalCentered="1"/>
  <pageMargins left="0.39370078740157483" right="0.23622047244094491" top="0.31496062992125984" bottom="0.51181102362204722" header="0.19685039370078741" footer="0.11811023622047245"/>
  <pageSetup paperSize="9" scale="63" orientation="portrait" r:id="rId1"/>
  <headerFooter alignWithMargins="0">
    <oddFooter>&amp;C&amp;"-,太字"&amp;18&amp;P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P37"/>
  <sheetViews>
    <sheetView showGridLines="0" view="pageBreakPreview" topLeftCell="A7" zoomScale="85" zoomScaleNormal="85" zoomScaleSheetLayoutView="85" workbookViewId="0">
      <selection activeCell="B24" sqref="B24"/>
    </sheetView>
  </sheetViews>
  <sheetFormatPr defaultColWidth="8.88671875" defaultRowHeight="13.2"/>
  <cols>
    <col min="1" max="1" width="4.109375" customWidth="1"/>
    <col min="2" max="3" width="9" customWidth="1"/>
    <col min="4" max="4" width="39.77734375" customWidth="1"/>
    <col min="5" max="5" width="4.6640625" customWidth="1"/>
    <col min="6" max="7" width="8.6640625" style="42" customWidth="1"/>
    <col min="8" max="8" width="4.6640625" style="42" customWidth="1"/>
    <col min="9" max="9" width="12.6640625" customWidth="1"/>
    <col min="10" max="10" width="2.88671875" customWidth="1"/>
    <col min="11" max="11" width="17.33203125" customWidth="1"/>
    <col min="12" max="16" width="15.88671875" customWidth="1"/>
  </cols>
  <sheetData>
    <row r="1" spans="1:13" ht="17.100000000000001" customHeight="1">
      <c r="A1" s="36" t="s">
        <v>30</v>
      </c>
      <c r="B1" s="36"/>
      <c r="C1" s="36"/>
      <c r="D1" s="36"/>
      <c r="E1" s="36"/>
      <c r="F1" s="240" t="s">
        <v>233</v>
      </c>
      <c r="G1" s="240"/>
      <c r="H1" s="240"/>
      <c r="I1" s="240"/>
      <c r="K1" s="57" t="str">
        <f>IF(OR(F1="３分の２以内",F1="定額"),"○","×")</f>
        <v>○</v>
      </c>
      <c r="L1" s="55" t="s">
        <v>52</v>
      </c>
      <c r="M1" s="154" t="str">
        <f>ExpenseCategoryList!E39</f>
        <v>2/3</v>
      </c>
    </row>
    <row r="2" spans="1:13" ht="17.100000000000001" customHeight="1">
      <c r="A2" s="36"/>
      <c r="B2" s="36"/>
      <c r="C2" s="36"/>
      <c r="D2" s="36"/>
      <c r="E2" s="36"/>
      <c r="F2" s="240" t="s">
        <v>234</v>
      </c>
      <c r="G2" s="240"/>
      <c r="H2" s="240"/>
      <c r="I2" s="240"/>
      <c r="K2" s="57" t="str">
        <f>IF(OR(F2="直接被害（上限200万円）",F2="間接被害（上限100万円）"),"○","×")</f>
        <v>○</v>
      </c>
      <c r="L2" s="55"/>
      <c r="M2" s="175"/>
    </row>
    <row r="3" spans="1:13" ht="17.100000000000001" customHeight="1">
      <c r="A3" s="241" t="s">
        <v>18</v>
      </c>
      <c r="B3" s="241"/>
      <c r="C3" s="241"/>
      <c r="D3" s="241"/>
      <c r="E3" s="241"/>
      <c r="F3" s="241"/>
      <c r="G3" s="241"/>
      <c r="H3" s="241"/>
      <c r="I3" s="241"/>
    </row>
    <row r="4" spans="1:13" ht="17.100000000000001" customHeight="1">
      <c r="A4" s="152"/>
      <c r="B4" s="152"/>
      <c r="C4" s="152"/>
      <c r="D4" s="152"/>
      <c r="E4" s="242" t="s">
        <v>19</v>
      </c>
      <c r="F4" s="242"/>
      <c r="G4" s="243" t="str">
        <f>IF(経費支出管理表!H3="","",経費支出管理表!H3)</f>
        <v/>
      </c>
      <c r="H4" s="243"/>
      <c r="I4" s="243"/>
    </row>
    <row r="5" spans="1:13" ht="17.100000000000001" customHeight="1">
      <c r="A5" s="152"/>
      <c r="B5" s="152"/>
      <c r="C5" s="152"/>
      <c r="D5" s="152"/>
      <c r="E5" s="253" t="s">
        <v>41</v>
      </c>
      <c r="F5" s="253"/>
      <c r="G5" s="243" t="str">
        <f>IF(経費支出管理表!H4="","",経費支出管理表!H4)</f>
        <v/>
      </c>
      <c r="H5" s="243"/>
      <c r="I5" s="243"/>
    </row>
    <row r="6" spans="1:13" ht="17.100000000000001" customHeight="1">
      <c r="A6" s="36"/>
      <c r="B6" s="36"/>
      <c r="C6" s="36"/>
      <c r="D6" s="36"/>
      <c r="E6" s="36"/>
      <c r="F6" s="37"/>
      <c r="G6" s="36"/>
      <c r="H6" s="38"/>
      <c r="I6" s="39" t="s">
        <v>20</v>
      </c>
    </row>
    <row r="7" spans="1:13" ht="21" customHeight="1">
      <c r="A7" s="247" t="s">
        <v>21</v>
      </c>
      <c r="B7" s="248"/>
      <c r="C7" s="248"/>
      <c r="D7" s="249"/>
      <c r="E7" s="247" t="s">
        <v>22</v>
      </c>
      <c r="F7" s="248"/>
      <c r="G7" s="248"/>
      <c r="H7" s="277"/>
      <c r="I7" s="278"/>
    </row>
    <row r="8" spans="1:13" ht="21" customHeight="1">
      <c r="A8" s="250"/>
      <c r="B8" s="251"/>
      <c r="C8" s="251"/>
      <c r="D8" s="252"/>
      <c r="E8" s="250"/>
      <c r="F8" s="251"/>
      <c r="G8" s="251"/>
      <c r="H8" s="279"/>
      <c r="I8" s="280"/>
    </row>
    <row r="9" spans="1:13" ht="17.100000000000001" customHeight="1">
      <c r="A9" s="244" t="s">
        <v>23</v>
      </c>
      <c r="B9" s="245"/>
      <c r="C9" s="245"/>
      <c r="D9" s="246"/>
      <c r="E9" s="210">
        <f>SUMIF(経費支出管理表!$B$22:$B$31,"１．機械装置等費",経費支出管理表!$D$22:$D$31)</f>
        <v>0</v>
      </c>
      <c r="F9" s="211"/>
      <c r="G9" s="211"/>
      <c r="H9" s="211"/>
      <c r="I9" s="212"/>
    </row>
    <row r="10" spans="1:13" ht="17.100000000000001" customHeight="1">
      <c r="A10" s="244" t="s">
        <v>24</v>
      </c>
      <c r="B10" s="245"/>
      <c r="C10" s="245"/>
      <c r="D10" s="246"/>
      <c r="E10" s="210">
        <f>SUMIF(経費支出管理表!$B$22:$B$31,"２．広報費",経費支出管理表!$D$22:$D$31)</f>
        <v>0</v>
      </c>
      <c r="F10" s="211"/>
      <c r="G10" s="211"/>
      <c r="H10" s="211"/>
      <c r="I10" s="212"/>
    </row>
    <row r="11" spans="1:13" ht="17.100000000000001" customHeight="1">
      <c r="A11" s="225" t="s">
        <v>31</v>
      </c>
      <c r="B11" s="254"/>
      <c r="C11" s="254"/>
      <c r="D11" s="255"/>
      <c r="E11" s="210">
        <f>SUMIF(経費支出管理表!$B$22:$B$31,"３．ウェブサイト関連費",経費支出管理表!$D$22:$D$31)</f>
        <v>0</v>
      </c>
      <c r="F11" s="211"/>
      <c r="G11" s="211"/>
      <c r="H11" s="211"/>
      <c r="I11" s="212"/>
    </row>
    <row r="12" spans="1:13" ht="17.100000000000001" customHeight="1">
      <c r="A12" s="225" t="s">
        <v>218</v>
      </c>
      <c r="B12" s="226"/>
      <c r="C12" s="226"/>
      <c r="D12" s="227"/>
      <c r="E12" s="210">
        <f>SUMIF(経費支出管理表!$B$22:$B$31,"４．展示会等出展費",経費支出管理表!$D$22:$D$31)</f>
        <v>0</v>
      </c>
      <c r="F12" s="211"/>
      <c r="G12" s="211"/>
      <c r="H12" s="211"/>
      <c r="I12" s="212"/>
    </row>
    <row r="13" spans="1:13" ht="17.100000000000001" customHeight="1">
      <c r="A13" s="225" t="s">
        <v>219</v>
      </c>
      <c r="B13" s="226"/>
      <c r="C13" s="226"/>
      <c r="D13" s="227"/>
      <c r="E13" s="210">
        <f>SUMIF(経費支出管理表!$B$22:$B$31,"５．旅費",経費支出管理表!$D$22:$D$31)</f>
        <v>0</v>
      </c>
      <c r="F13" s="211"/>
      <c r="G13" s="211"/>
      <c r="H13" s="211"/>
      <c r="I13" s="212"/>
    </row>
    <row r="14" spans="1:13" ht="17.100000000000001" customHeight="1">
      <c r="A14" s="225" t="s">
        <v>220</v>
      </c>
      <c r="B14" s="226"/>
      <c r="C14" s="226"/>
      <c r="D14" s="227"/>
      <c r="E14" s="210">
        <f>SUMIF(経費支出管理表!$B$22:$B$31,"６．新商品開発費",経費支出管理表!$D$22:$D$31)</f>
        <v>0</v>
      </c>
      <c r="F14" s="211"/>
      <c r="G14" s="211"/>
      <c r="H14" s="211"/>
      <c r="I14" s="212"/>
    </row>
    <row r="15" spans="1:13" ht="17.100000000000001" customHeight="1">
      <c r="A15" s="225" t="s">
        <v>221</v>
      </c>
      <c r="B15" s="226"/>
      <c r="C15" s="226"/>
      <c r="D15" s="227"/>
      <c r="E15" s="210">
        <f>SUMIF(経費支出管理表!$B$22:$B$31,"７．資料購入費",経費支出管理表!$D$22:$D$31)</f>
        <v>0</v>
      </c>
      <c r="F15" s="211"/>
      <c r="G15" s="211"/>
      <c r="H15" s="211"/>
      <c r="I15" s="212"/>
    </row>
    <row r="16" spans="1:13" ht="17.100000000000001" customHeight="1">
      <c r="A16" s="225" t="s">
        <v>222</v>
      </c>
      <c r="B16" s="226"/>
      <c r="C16" s="226"/>
      <c r="D16" s="227"/>
      <c r="E16" s="210">
        <f>SUMIF(経費支出管理表!$B$22:$B$31,"８．借料",経費支出管理表!$D$22:$D$31)</f>
        <v>0</v>
      </c>
      <c r="F16" s="211"/>
      <c r="G16" s="211"/>
      <c r="H16" s="211"/>
      <c r="I16" s="212"/>
    </row>
    <row r="17" spans="1:16" ht="17.100000000000001" customHeight="1">
      <c r="A17" s="225" t="s">
        <v>223</v>
      </c>
      <c r="B17" s="226"/>
      <c r="C17" s="226"/>
      <c r="D17" s="227"/>
      <c r="E17" s="210">
        <f>SUMIF(経費支出管理表!$B$22:$B$31,"９．設備処分費",経費支出管理表!$D$22:$D$31)</f>
        <v>0</v>
      </c>
      <c r="F17" s="211"/>
      <c r="G17" s="211"/>
      <c r="H17" s="211"/>
      <c r="I17" s="212"/>
    </row>
    <row r="18" spans="1:16" ht="17.100000000000001" customHeight="1">
      <c r="A18" s="225" t="s">
        <v>224</v>
      </c>
      <c r="B18" s="226"/>
      <c r="C18" s="226"/>
      <c r="D18" s="227"/>
      <c r="E18" s="210">
        <f>SUMIF(経費支出管理表!$B$22:$B$31,"10．委託・外注費",経費支出管理表!$D$22:$D$31)</f>
        <v>0</v>
      </c>
      <c r="F18" s="211"/>
      <c r="G18" s="211"/>
      <c r="H18" s="211"/>
      <c r="I18" s="212"/>
    </row>
    <row r="19" spans="1:16" ht="17.100000000000001" customHeight="1" thickBot="1">
      <c r="A19" s="286" t="s">
        <v>225</v>
      </c>
      <c r="B19" s="287"/>
      <c r="C19" s="287"/>
      <c r="D19" s="288"/>
      <c r="E19" s="289">
        <f>SUMIF(経費支出管理表!$B$22:$B$31,"11．車両購入費",経費支出管理表!$D$22:$D$31)</f>
        <v>0</v>
      </c>
      <c r="F19" s="290"/>
      <c r="G19" s="290"/>
      <c r="H19" s="290"/>
      <c r="I19" s="291"/>
    </row>
    <row r="20" spans="1:16" ht="17.100000000000001" customHeight="1" thickTop="1" thickBot="1">
      <c r="A20" s="213" t="s">
        <v>32</v>
      </c>
      <c r="B20" s="214"/>
      <c r="C20" s="214"/>
      <c r="D20" s="215"/>
      <c r="E20" s="216">
        <f>SUM(E9:I10)+SUM(E12:I19)</f>
        <v>0</v>
      </c>
      <c r="F20" s="217"/>
      <c r="G20" s="217"/>
      <c r="H20" s="217"/>
      <c r="I20" s="218"/>
    </row>
    <row r="21" spans="1:16" ht="17.100000000000001" customHeight="1" thickTop="1" thickBot="1">
      <c r="A21" s="213" t="s">
        <v>33</v>
      </c>
      <c r="B21" s="214"/>
      <c r="C21" s="214"/>
      <c r="D21" s="215"/>
      <c r="E21" s="216">
        <f>E11</f>
        <v>0</v>
      </c>
      <c r="F21" s="217"/>
      <c r="G21" s="217"/>
      <c r="H21" s="217"/>
      <c r="I21" s="218"/>
    </row>
    <row r="22" spans="1:16" ht="17.100000000000001" customHeight="1" thickTop="1" thickBot="1">
      <c r="A22" s="228" t="s">
        <v>34</v>
      </c>
      <c r="B22" s="229"/>
      <c r="C22" s="229"/>
      <c r="D22" s="230"/>
      <c r="E22" s="216">
        <f>SUM(E9:I19)</f>
        <v>0</v>
      </c>
      <c r="F22" s="284"/>
      <c r="G22" s="284"/>
      <c r="H22" s="284"/>
      <c r="I22" s="285"/>
    </row>
    <row r="23" spans="1:16" ht="17.100000000000001" customHeight="1" thickTop="1">
      <c r="A23" s="271" t="s">
        <v>35</v>
      </c>
      <c r="B23" s="281"/>
      <c r="C23" s="281"/>
      <c r="D23" s="282"/>
      <c r="E23" s="219"/>
      <c r="F23" s="220"/>
      <c r="G23" s="220"/>
      <c r="H23" s="220"/>
      <c r="I23" s="221"/>
    </row>
    <row r="24" spans="1:16" ht="17.100000000000001" customHeight="1" thickBot="1">
      <c r="A24" s="40" t="s">
        <v>25</v>
      </c>
      <c r="B24" s="23" t="s">
        <v>226</v>
      </c>
      <c r="C24" s="283" t="s">
        <v>26</v>
      </c>
      <c r="D24" s="283"/>
      <c r="E24" s="222"/>
      <c r="F24" s="223"/>
      <c r="G24" s="223"/>
      <c r="H24" s="223"/>
      <c r="I24" s="224"/>
      <c r="J24" s="41"/>
      <c r="K24" s="54" t="s">
        <v>205</v>
      </c>
      <c r="L24" s="55" t="s">
        <v>43</v>
      </c>
      <c r="M24" s="55" t="s">
        <v>44</v>
      </c>
      <c r="N24" s="56" t="s">
        <v>47</v>
      </c>
      <c r="O24" s="56"/>
      <c r="P24" s="43"/>
    </row>
    <row r="25" spans="1:16" ht="17.100000000000001" customHeight="1" thickTop="1" thickBot="1">
      <c r="A25" s="231" t="s">
        <v>231</v>
      </c>
      <c r="B25" s="232"/>
      <c r="C25" s="232"/>
      <c r="D25" s="233"/>
      <c r="E25" s="207"/>
      <c r="F25" s="208"/>
      <c r="G25" s="208"/>
      <c r="H25" s="208"/>
      <c r="I25" s="209"/>
      <c r="K25" s="57" t="str">
        <f>ExpenseCategoryList!E29</f>
        <v>×</v>
      </c>
      <c r="L25" s="58">
        <f>IF(AP19=AR19,ExpenseCategoryList!I14,"")</f>
        <v>0</v>
      </c>
      <c r="M25" s="59" t="str">
        <f>ExpenseCategoryList!J38</f>
        <v>0.00%</v>
      </c>
      <c r="N25" s="44">
        <f>ExpenseCategoryList!I29</f>
        <v>0</v>
      </c>
      <c r="O25" s="45" t="s">
        <v>45</v>
      </c>
      <c r="P25" s="44">
        <f>ExpenseCategoryList!G29</f>
        <v>0</v>
      </c>
    </row>
    <row r="26" spans="1:16" ht="17.100000000000001" customHeight="1" thickTop="1" thickBot="1">
      <c r="A26" s="231" t="s">
        <v>232</v>
      </c>
      <c r="B26" s="232"/>
      <c r="C26" s="232"/>
      <c r="D26" s="233"/>
      <c r="E26" s="237">
        <f>ExpenseCategoryList!H40</f>
        <v>0</v>
      </c>
      <c r="F26" s="238"/>
      <c r="G26" s="238"/>
      <c r="H26" s="238"/>
      <c r="I26" s="239"/>
      <c r="K26" s="47" t="str">
        <f>ExpenseCategoryList!E31</f>
        <v>〇</v>
      </c>
      <c r="L26" s="58">
        <f>IF(AP19=AR19,ExpenseCategoryList!I18,"")</f>
        <v>0</v>
      </c>
      <c r="M26" s="48" t="str">
        <f>ExpenseCategoryList!J40</f>
        <v/>
      </c>
      <c r="N26" s="49"/>
      <c r="O26" s="50"/>
      <c r="P26" s="49"/>
    </row>
    <row r="27" spans="1:16" ht="17.100000000000001" customHeight="1" thickTop="1" thickBot="1">
      <c r="A27" s="234" t="s">
        <v>36</v>
      </c>
      <c r="B27" s="235"/>
      <c r="C27" s="235"/>
      <c r="D27" s="236"/>
      <c r="E27" s="237"/>
      <c r="F27" s="238"/>
      <c r="G27" s="238"/>
      <c r="H27" s="238"/>
      <c r="I27" s="239"/>
      <c r="J27" t="str">
        <f>ExpenseCategoryList!E47</f>
        <v/>
      </c>
      <c r="K27" s="53"/>
      <c r="L27" s="58"/>
      <c r="M27" s="48"/>
      <c r="N27" s="49"/>
      <c r="O27" s="50"/>
      <c r="P27" s="49"/>
    </row>
    <row r="28" spans="1:16" ht="30" customHeight="1" thickTop="1" thickBot="1">
      <c r="A28" s="234" t="s">
        <v>37</v>
      </c>
      <c r="B28" s="235"/>
      <c r="C28" s="235"/>
      <c r="D28" s="236"/>
      <c r="E28" s="237"/>
      <c r="F28" s="238"/>
      <c r="G28" s="238"/>
      <c r="H28" s="238"/>
      <c r="I28" s="239"/>
      <c r="K28" s="46"/>
      <c r="L28" s="46"/>
      <c r="M28" s="46"/>
      <c r="N28" s="51"/>
      <c r="O28" s="51"/>
      <c r="P28" s="51"/>
    </row>
    <row r="29" spans="1:16" ht="17.100000000000001" customHeight="1" thickTop="1" thickBot="1">
      <c r="A29" s="234" t="s">
        <v>38</v>
      </c>
      <c r="B29" s="235"/>
      <c r="C29" s="235"/>
      <c r="D29" s="236"/>
      <c r="E29" s="237">
        <f>IF(E27&lt;=E28,E27,E28)</f>
        <v>0</v>
      </c>
      <c r="F29" s="238"/>
      <c r="G29" s="238"/>
      <c r="H29" s="238"/>
      <c r="I29" s="239"/>
      <c r="K29" s="46"/>
      <c r="L29" s="46"/>
      <c r="M29" s="46"/>
      <c r="N29" s="49"/>
      <c r="O29" s="52"/>
      <c r="P29" s="49"/>
    </row>
    <row r="30" spans="1:16" ht="17.100000000000001" customHeight="1" thickTop="1" thickBot="1">
      <c r="A30" s="261" t="s">
        <v>230</v>
      </c>
      <c r="B30" s="262"/>
      <c r="C30" s="262"/>
      <c r="D30" s="263"/>
      <c r="E30" s="264">
        <v>0</v>
      </c>
      <c r="F30" s="264"/>
      <c r="G30" s="264"/>
      <c r="H30" s="264"/>
      <c r="I30" s="264"/>
      <c r="K30" s="46"/>
      <c r="L30" s="46"/>
      <c r="M30" s="46"/>
      <c r="N30" s="48"/>
      <c r="O30" s="48"/>
      <c r="P30" s="48"/>
    </row>
    <row r="31" spans="1:16" ht="17.100000000000001" customHeight="1" thickTop="1" thickBot="1">
      <c r="A31" s="234" t="s">
        <v>39</v>
      </c>
      <c r="B31" s="265"/>
      <c r="C31" s="265"/>
      <c r="D31" s="266"/>
      <c r="E31" s="267">
        <f>E29-E30</f>
        <v>0</v>
      </c>
      <c r="F31" s="267"/>
      <c r="G31" s="267"/>
      <c r="H31" s="267"/>
      <c r="I31" s="267"/>
      <c r="K31" s="47" t="str">
        <f>ExpenseCategoryList!E33</f>
        <v>〇</v>
      </c>
      <c r="L31" s="58">
        <f>IF(N25=P25,ExpenseCategoryList!I22,"")</f>
        <v>0</v>
      </c>
      <c r="M31" s="55" t="s">
        <v>46</v>
      </c>
    </row>
    <row r="32" spans="1:16" ht="17.100000000000001" customHeight="1" thickTop="1">
      <c r="A32" s="271" t="s">
        <v>229</v>
      </c>
      <c r="B32" s="272"/>
      <c r="C32" s="272"/>
      <c r="D32" s="273"/>
      <c r="E32" s="256" t="str">
        <f>IF(OR(E28="",E28=0),"いいえ",IF(E26&lt;=(E27/4),"はい","いいえ"))</f>
        <v>いいえ</v>
      </c>
      <c r="F32" s="257"/>
      <c r="G32" s="257"/>
      <c r="H32" s="257"/>
      <c r="I32" s="258"/>
      <c r="K32" s="47" t="str">
        <f>ExpenseCategoryList!E34</f>
        <v>×</v>
      </c>
      <c r="L32" s="48"/>
      <c r="M32" s="48" t="str">
        <f>ExpenseCategoryList!J42</f>
        <v/>
      </c>
    </row>
    <row r="33" spans="1:14" ht="17.100000000000001" customHeight="1">
      <c r="A33" s="274"/>
      <c r="B33" s="275"/>
      <c r="C33" s="275"/>
      <c r="D33" s="276"/>
      <c r="E33" s="268" t="s">
        <v>40</v>
      </c>
      <c r="F33" s="269"/>
      <c r="G33" s="269"/>
      <c r="H33" s="269"/>
      <c r="I33" s="270"/>
      <c r="K33" s="46"/>
      <c r="L33" s="46"/>
      <c r="M33" s="46"/>
    </row>
    <row r="34" spans="1:14" ht="16.2">
      <c r="A34" s="259"/>
      <c r="B34" s="259"/>
      <c r="C34" s="259"/>
      <c r="D34" s="259"/>
      <c r="E34" s="259"/>
      <c r="F34" s="259"/>
      <c r="G34" s="259"/>
      <c r="H34" s="259"/>
      <c r="I34" s="259"/>
      <c r="K34" s="115" t="s">
        <v>96</v>
      </c>
      <c r="L34" s="118">
        <f>E29</f>
        <v>0</v>
      </c>
      <c r="M34" s="116" t="s">
        <v>80</v>
      </c>
      <c r="N34" s="117" t="str">
        <f xml:space="preserve"> ExpenseCategoryList!E40</f>
        <v>２／３</v>
      </c>
    </row>
    <row r="35" spans="1:14" ht="40.5" customHeight="1">
      <c r="A35" s="260" t="s">
        <v>227</v>
      </c>
      <c r="B35" s="260"/>
      <c r="C35" s="260"/>
      <c r="D35" s="260"/>
      <c r="E35" s="260"/>
      <c r="F35" s="260"/>
      <c r="G35" s="260"/>
      <c r="H35" s="260"/>
      <c r="I35" s="260"/>
      <c r="K35" s="158" t="str">
        <f>ExpenseCategoryList!E49 &amp; ExpenseCategoryList!E51</f>
        <v/>
      </c>
    </row>
    <row r="36" spans="1:14">
      <c r="A36" s="206" t="s">
        <v>228</v>
      </c>
      <c r="B36" s="206"/>
      <c r="C36" s="206"/>
      <c r="D36" s="206"/>
      <c r="E36" s="206"/>
      <c r="F36" s="206"/>
      <c r="G36" s="206"/>
      <c r="H36" s="206"/>
      <c r="I36" s="206"/>
    </row>
    <row r="37" spans="1:14">
      <c r="A37" s="206" t="s">
        <v>217</v>
      </c>
      <c r="B37" s="206"/>
      <c r="C37" s="206"/>
      <c r="D37" s="206"/>
      <c r="E37" s="206"/>
      <c r="F37" s="206"/>
      <c r="G37" s="206"/>
      <c r="H37" s="206"/>
      <c r="I37" s="206"/>
    </row>
  </sheetData>
  <sheetProtection sheet="1" selectLockedCells="1"/>
  <dataConsolidate/>
  <mergeCells count="61">
    <mergeCell ref="E7:I8"/>
    <mergeCell ref="A23:D23"/>
    <mergeCell ref="C24:D24"/>
    <mergeCell ref="E22:I22"/>
    <mergeCell ref="A25:D25"/>
    <mergeCell ref="E15:I15"/>
    <mergeCell ref="A19:D19"/>
    <mergeCell ref="E19:I19"/>
    <mergeCell ref="A18:D18"/>
    <mergeCell ref="E18:I18"/>
    <mergeCell ref="A17:D17"/>
    <mergeCell ref="E17:I17"/>
    <mergeCell ref="A15:D15"/>
    <mergeCell ref="A16:D16"/>
    <mergeCell ref="E16:I16"/>
    <mergeCell ref="E27:I27"/>
    <mergeCell ref="E32:I32"/>
    <mergeCell ref="A34:I34"/>
    <mergeCell ref="A35:I35"/>
    <mergeCell ref="A30:D30"/>
    <mergeCell ref="E30:I30"/>
    <mergeCell ref="A31:D31"/>
    <mergeCell ref="E31:I31"/>
    <mergeCell ref="E29:I29"/>
    <mergeCell ref="A28:D28"/>
    <mergeCell ref="E28:I28"/>
    <mergeCell ref="A29:D29"/>
    <mergeCell ref="E33:I33"/>
    <mergeCell ref="A32:D33"/>
    <mergeCell ref="F1:I1"/>
    <mergeCell ref="E9:I9"/>
    <mergeCell ref="E10:I10"/>
    <mergeCell ref="E12:I12"/>
    <mergeCell ref="E11:I11"/>
    <mergeCell ref="A3:I3"/>
    <mergeCell ref="E4:F4"/>
    <mergeCell ref="G4:I4"/>
    <mergeCell ref="A10:D10"/>
    <mergeCell ref="A12:D12"/>
    <mergeCell ref="A7:D8"/>
    <mergeCell ref="A9:D9"/>
    <mergeCell ref="E5:F5"/>
    <mergeCell ref="G5:I5"/>
    <mergeCell ref="A11:D11"/>
    <mergeCell ref="F2:I2"/>
    <mergeCell ref="A37:I37"/>
    <mergeCell ref="E25:I25"/>
    <mergeCell ref="E13:I13"/>
    <mergeCell ref="A20:D20"/>
    <mergeCell ref="E20:I20"/>
    <mergeCell ref="A21:D21"/>
    <mergeCell ref="E21:I21"/>
    <mergeCell ref="E23:I24"/>
    <mergeCell ref="A13:D13"/>
    <mergeCell ref="A14:D14"/>
    <mergeCell ref="E14:I14"/>
    <mergeCell ref="A22:D22"/>
    <mergeCell ref="A36:I36"/>
    <mergeCell ref="A26:D26"/>
    <mergeCell ref="A27:D27"/>
    <mergeCell ref="E26:I26"/>
  </mergeCells>
  <phoneticPr fontId="13"/>
  <conditionalFormatting sqref="B24">
    <cfRule type="containsText" dxfId="10" priority="4" operator="containsText" text="いいえ">
      <formula>NOT(ISERROR(SEARCH("いいえ",B24)))</formula>
    </cfRule>
    <cfRule type="containsText" dxfId="9" priority="5" operator="containsText" text="選択">
      <formula>NOT(ISERROR(SEARCH("選択",B24)))</formula>
    </cfRule>
    <cfRule type="containsBlanks" dxfId="8" priority="6">
      <formula>LEN(TRIM(B24))=0</formula>
    </cfRule>
  </conditionalFormatting>
  <conditionalFormatting sqref="E32:I32">
    <cfRule type="expression" dxfId="7" priority="13">
      <formula>E32="いいえ"</formula>
    </cfRule>
  </conditionalFormatting>
  <conditionalFormatting sqref="F1:F2">
    <cfRule type="containsText" dxfId="6" priority="3" operator="containsText" text="補助率を選択してください">
      <formula>NOT(ISERROR(SEARCH("補助率を選択してください",F1)))</formula>
    </cfRule>
  </conditionalFormatting>
  <conditionalFormatting sqref="F1:I2">
    <cfRule type="containsBlanks" dxfId="5" priority="2">
      <formula>LEN(TRIM(F1))=0</formula>
    </cfRule>
  </conditionalFormatting>
  <conditionalFormatting sqref="F2:I2">
    <cfRule type="containsText" dxfId="4" priority="1" operator="containsText" text="補助上限額を選択してください">
      <formula>NOT(ISERROR(SEARCH("補助上限額を選択してください",F2)))</formula>
    </cfRule>
  </conditionalFormatting>
  <dataValidations count="6">
    <dataValidation type="list" showInputMessage="1" showErrorMessage="1" sqref="B24" xr:uid="{00000000-0002-0000-0200-000000000000}">
      <formula1>"選択,はい,いいえ"</formula1>
    </dataValidation>
    <dataValidation allowBlank="1" showInputMessage="1" showErrorMessage="1" prompt="支出管理表に入力いただくと全て自動計算されます。" sqref="E9:E21 E22:I22 E31:I31 E27:I27 E29:I29" xr:uid="{00000000-0002-0000-0200-000001000000}"/>
    <dataValidation allowBlank="1" showInputMessage="1" showErrorMessage="1" prompt="支出管理表、上記入力項目に入力いただくと自動表示されます。" sqref="E32:I32" xr:uid="{00000000-0002-0000-0200-000002000000}"/>
    <dataValidation allowBlank="1" showInputMessage="1" showErrorMessage="1" promptTitle="自動判定されます" prompt="計算式が入力してありますので自動判定されます" sqref="K25:M27 N30:P30 L32:M32 K31:K32 L31 K1:K2" xr:uid="{00000000-0002-0000-0200-000003000000}"/>
    <dataValidation type="list" showInputMessage="1" showErrorMessage="1" sqref="F2:I2" xr:uid="{00000000-0002-0000-0200-000004000000}">
      <formula1>"補助上限額を選択してください,直接被害（上限200万円）,間接被害（上限100万円）"</formula1>
    </dataValidation>
    <dataValidation type="list" showInputMessage="1" showErrorMessage="1" sqref="F1:I1" xr:uid="{00000000-0002-0000-0200-000005000000}">
      <formula1>"補助率を選択してください,３分の２以内,定額"</formula1>
    </dataValidation>
  </dataValidations>
  <printOptions horizontalCentered="1"/>
  <pageMargins left="0.31496062992125984" right="0.31496062992125984" top="0.74803149606299213" bottom="0.74803149606299213" header="0.31496062992125984" footer="0.31496062992125984"/>
  <pageSetup paperSize="9" scale="95"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B2"/>
  <sheetViews>
    <sheetView workbookViewId="0">
      <selection activeCell="G28" sqref="G28"/>
    </sheetView>
  </sheetViews>
  <sheetFormatPr defaultRowHeight="13.2"/>
  <sheetData>
    <row r="1" spans="1:2">
      <c r="A1" s="160" t="str">
        <f>IF(別紙4収益納付!A20="","",MAX(IF(別紙4収益納付!F20="","",ROUNDUP((別紙4収益納付!E20-別紙4収益納付!F20)*(別紙4収益納付!B20/別紙4収益納付!C20),0)),0))</f>
        <v/>
      </c>
      <c r="B1" s="160" t="str">
        <f>IF(別紙4収益納付!E20&gt;=別紙4収益納付!B20,別紙4収益納付!B20,別紙4収益納付!G20)</f>
        <v/>
      </c>
    </row>
    <row r="2" spans="1:2">
      <c r="A2" t="s">
        <v>204</v>
      </c>
    </row>
  </sheetData>
  <phoneticPr fontId="13"/>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D2:Y56"/>
  <sheetViews>
    <sheetView zoomScale="90" zoomScaleNormal="90" workbookViewId="0">
      <selection activeCell="H3" sqref="H3"/>
    </sheetView>
  </sheetViews>
  <sheetFormatPr defaultRowHeight="13.2"/>
  <cols>
    <col min="1" max="3" width="5.33203125" customWidth="1"/>
    <col min="4" max="4" width="18" bestFit="1" customWidth="1"/>
    <col min="5" max="5" width="12.6640625" customWidth="1"/>
    <col min="6" max="6" width="17.6640625" customWidth="1"/>
    <col min="7" max="7" width="18.33203125" bestFit="1" customWidth="1"/>
    <col min="8" max="8" width="20" customWidth="1"/>
    <col min="9" max="9" width="19.33203125" customWidth="1"/>
    <col min="10" max="10" width="17.88671875" customWidth="1"/>
    <col min="11" max="11" width="18" customWidth="1"/>
    <col min="12" max="12" width="19.109375" customWidth="1"/>
    <col min="13" max="13" width="20.44140625" bestFit="1" customWidth="1"/>
    <col min="14" max="14" width="20.44140625" customWidth="1"/>
    <col min="15" max="15" width="16" customWidth="1"/>
    <col min="16" max="17" width="16.109375" customWidth="1"/>
    <col min="18" max="18" width="13.88671875" customWidth="1"/>
    <col min="19" max="19" width="19.109375" bestFit="1" customWidth="1"/>
    <col min="20" max="20" width="18.109375" bestFit="1" customWidth="1"/>
    <col min="21" max="21" width="19" bestFit="1" customWidth="1"/>
    <col min="22" max="22" width="19" customWidth="1"/>
    <col min="23" max="23" width="18.88671875" customWidth="1"/>
    <col min="24" max="24" width="20" customWidth="1"/>
    <col min="25" max="25" width="18.88671875" customWidth="1"/>
  </cols>
  <sheetData>
    <row r="2" spans="4:25">
      <c r="E2" s="122" t="s">
        <v>95</v>
      </c>
      <c r="F2" s="121" t="s">
        <v>98</v>
      </c>
      <c r="G2" s="113" t="s">
        <v>99</v>
      </c>
      <c r="H2" s="123" t="s">
        <v>66</v>
      </c>
    </row>
    <row r="3" spans="4:25" ht="16.2">
      <c r="E3" s="153" t="str">
        <f>IF(OR(別紙３支出内訳書!F1="賃金引上げ枠（赤字事業者）",別紙３支出内訳書!F1="賃金引上げ枠（赤字事業者）+インボイス特例"),"☑","□")</f>
        <v>□</v>
      </c>
      <c r="F3" s="72">
        <f>別紙３支出内訳書!E20</f>
        <v>0</v>
      </c>
      <c r="G3" s="72">
        <f>別紙３支出内訳書!E21</f>
        <v>0</v>
      </c>
      <c r="H3" s="72">
        <f>IF(別紙３支出内訳書!F2="直接被害（上限200万円）",2000000,1000000)</f>
        <v>2000000</v>
      </c>
      <c r="V3" s="61"/>
      <c r="W3" s="61"/>
      <c r="X3" s="61"/>
      <c r="Y3" s="61"/>
    </row>
    <row r="4" spans="4:25">
      <c r="U4" s="62"/>
    </row>
    <row r="5" spans="4:25">
      <c r="D5" s="63"/>
      <c r="E5" s="64"/>
      <c r="F5" s="64"/>
      <c r="G5" s="64"/>
      <c r="H5" s="64"/>
      <c r="I5" s="64"/>
      <c r="J5" s="64"/>
      <c r="K5" s="64"/>
      <c r="L5" s="64"/>
      <c r="M5" s="64"/>
      <c r="N5" s="64"/>
      <c r="O5" s="64"/>
      <c r="P5" s="64"/>
      <c r="Q5" s="65"/>
      <c r="U5" s="62"/>
    </row>
    <row r="6" spans="4:25">
      <c r="D6" s="66" t="s">
        <v>49</v>
      </c>
      <c r="E6" s="67"/>
      <c r="G6" s="68"/>
      <c r="H6" s="68"/>
      <c r="I6" s="68"/>
      <c r="J6" s="69"/>
      <c r="K6" s="69"/>
      <c r="Q6" s="70"/>
    </row>
    <row r="7" spans="4:25">
      <c r="D7" s="71"/>
      <c r="E7" s="69"/>
      <c r="F7" s="69"/>
      <c r="G7" s="68"/>
      <c r="H7" s="68"/>
      <c r="I7" s="69"/>
      <c r="J7" s="69"/>
      <c r="K7" s="69"/>
      <c r="L7" s="69" t="s">
        <v>50</v>
      </c>
      <c r="M7" s="69"/>
      <c r="N7" s="69" t="s">
        <v>50</v>
      </c>
      <c r="O7" s="69"/>
      <c r="P7" s="69"/>
      <c r="Q7" s="70"/>
    </row>
    <row r="8" spans="4:25">
      <c r="D8" s="71"/>
      <c r="E8" s="69" t="s">
        <v>51</v>
      </c>
      <c r="F8" s="72"/>
      <c r="G8" s="68" t="s">
        <v>52</v>
      </c>
      <c r="H8" s="68" t="str">
        <f>IF(別紙３支出内訳書!F1="定額","10/10","2/3")</f>
        <v>2/3</v>
      </c>
      <c r="I8" s="69"/>
      <c r="J8" s="69"/>
      <c r="K8" s="69"/>
      <c r="L8" s="69" t="s">
        <v>53</v>
      </c>
      <c r="M8" s="69"/>
      <c r="N8" s="69" t="s">
        <v>54</v>
      </c>
      <c r="O8" s="69"/>
      <c r="P8" s="69"/>
      <c r="Q8" s="70"/>
    </row>
    <row r="9" spans="4:25">
      <c r="D9" s="71"/>
      <c r="E9" s="69"/>
      <c r="F9" s="69"/>
      <c r="G9" s="68" t="s">
        <v>55</v>
      </c>
      <c r="H9" s="73" t="str">
        <f xml:space="preserve">  "(1)×補助率 " &amp; H8 &amp;"(※)以内(円未満切捨て)"</f>
        <v>(1)×補助率 2/3(※)以内(円未満切捨て)</v>
      </c>
      <c r="I9" s="69"/>
      <c r="J9" s="69"/>
      <c r="K9" s="69"/>
      <c r="L9" s="69"/>
      <c r="M9" s="69"/>
      <c r="N9" s="69"/>
      <c r="O9" s="69"/>
      <c r="P9" s="69"/>
      <c r="Q9" s="70"/>
    </row>
    <row r="10" spans="4:25">
      <c r="D10" s="71"/>
      <c r="E10" s="69"/>
      <c r="F10" s="69"/>
      <c r="G10" s="68" t="s">
        <v>55</v>
      </c>
      <c r="H10" s="74" t="str">
        <f>"((6)の1/4を上限(最大50万円))、(c)×補助率 " &amp; H8 &amp; " (※)以内(円未満切捨て)"</f>
        <v>((6)の1/4を上限(最大50万円))、(c)×補助率 2/3 (※)以内(円未満切捨て)</v>
      </c>
      <c r="I10" s="68"/>
      <c r="J10" s="69"/>
      <c r="K10" s="69"/>
      <c r="L10" s="69"/>
      <c r="M10" s="69"/>
      <c r="N10" s="69" t="s">
        <v>56</v>
      </c>
      <c r="O10" s="69"/>
      <c r="P10" s="69" t="s">
        <v>57</v>
      </c>
      <c r="Q10" s="70"/>
    </row>
    <row r="11" spans="4:25">
      <c r="D11" s="71"/>
      <c r="E11" s="297" t="s">
        <v>58</v>
      </c>
      <c r="F11" s="75" t="s">
        <v>59</v>
      </c>
      <c r="G11" s="76" t="str">
        <f>IF(別紙３支出内訳書!F1="定額","10/10","2/3")</f>
        <v>2/3</v>
      </c>
      <c r="H11" s="110" t="str">
        <f>"(" &amp; IF(別紙３支出内訳書!F1="定額","10/10","2/3")&amp; ") /3"</f>
        <v>(2/3) /3</v>
      </c>
      <c r="I11" s="77" t="s">
        <v>60</v>
      </c>
      <c r="J11" s="69"/>
      <c r="K11" s="69"/>
      <c r="L11" s="77" t="s">
        <v>61</v>
      </c>
      <c r="M11" s="69"/>
      <c r="N11" s="77" t="s">
        <v>61</v>
      </c>
      <c r="O11" s="292" t="s">
        <v>45</v>
      </c>
      <c r="P11" s="77" t="s">
        <v>61</v>
      </c>
      <c r="Q11" s="70"/>
    </row>
    <row r="12" spans="4:25">
      <c r="D12" s="71">
        <v>12</v>
      </c>
      <c r="E12" s="297"/>
      <c r="F12" s="298">
        <f>F3</f>
        <v>0</v>
      </c>
      <c r="G12" s="78">
        <f>IF(別紙３支出内訳書!F1="定額",ROUNDDOWN(F12*10/10,0),ROUNDDOWN(F12*2/3,0))</f>
        <v>0</v>
      </c>
      <c r="H12" s="79">
        <f>ROUNDDOWN(G12/3,0)</f>
        <v>0</v>
      </c>
      <c r="I12" s="79">
        <f>G12</f>
        <v>0</v>
      </c>
      <c r="J12" s="80"/>
      <c r="K12" s="80"/>
      <c r="L12" s="79">
        <f>IF(I20&lt;=G20,I12,"")</f>
        <v>0</v>
      </c>
      <c r="M12" s="69"/>
      <c r="N12" s="79" t="str">
        <f>IF(I20&lt;=G20,"",IF(I12&gt;G20,G20,I12))</f>
        <v/>
      </c>
      <c r="O12" s="292"/>
      <c r="P12" s="79" t="str">
        <f>IF(I20&lt;=G20,"",G20-P16)</f>
        <v/>
      </c>
      <c r="Q12" s="70"/>
    </row>
    <row r="13" spans="4:25">
      <c r="D13" s="71">
        <v>13</v>
      </c>
      <c r="E13" s="297"/>
      <c r="F13" s="298"/>
      <c r="G13" s="81"/>
      <c r="H13" s="82">
        <f>ROUNDDOWN(G12/3,3)</f>
        <v>0</v>
      </c>
      <c r="I13" s="79"/>
      <c r="J13" s="80"/>
      <c r="K13" s="80"/>
      <c r="L13" s="79"/>
      <c r="M13" s="69"/>
      <c r="N13" s="79"/>
      <c r="O13" s="292"/>
      <c r="P13" s="79"/>
      <c r="Q13" s="70"/>
    </row>
    <row r="14" spans="4:25">
      <c r="D14" s="71">
        <v>14</v>
      </c>
      <c r="E14" s="297"/>
      <c r="F14" s="298"/>
      <c r="G14" s="81">
        <f>IF(別紙３支出内訳書!F1="定額",ROUNDDOWN(F12*10/10,3),ROUNDDOWN(F12*2/3,3)) - G12</f>
        <v>0</v>
      </c>
      <c r="H14" s="82">
        <f>H13-H12</f>
        <v>0</v>
      </c>
      <c r="I14" s="82">
        <f>G14</f>
        <v>0</v>
      </c>
      <c r="J14" s="80"/>
      <c r="K14" s="80"/>
      <c r="L14" s="79"/>
      <c r="M14" s="69"/>
      <c r="N14" s="79"/>
      <c r="O14" s="292"/>
      <c r="P14" s="79"/>
      <c r="Q14" s="70"/>
    </row>
    <row r="15" spans="4:25">
      <c r="D15" s="71">
        <v>15</v>
      </c>
      <c r="E15" s="299" t="s">
        <v>62</v>
      </c>
      <c r="F15" s="111" t="s">
        <v>63</v>
      </c>
      <c r="G15" s="112" t="str">
        <f>IF(別紙３支出内訳書!F1="定額","c*10/10","c*2/3")</f>
        <v>c*2/3</v>
      </c>
      <c r="H15" s="110" t="str">
        <f>IF(別紙３支出内訳書!F1="定額","a*1/3","a*2/9")</f>
        <v>a*2/9</v>
      </c>
      <c r="I15" s="110" t="s">
        <v>64</v>
      </c>
      <c r="J15" s="69"/>
      <c r="K15" s="69"/>
      <c r="L15" s="110" t="s">
        <v>65</v>
      </c>
      <c r="M15" s="69"/>
      <c r="N15" s="110" t="s">
        <v>65</v>
      </c>
      <c r="O15" s="292"/>
      <c r="P15" s="110" t="s">
        <v>65</v>
      </c>
      <c r="Q15" s="70"/>
    </row>
    <row r="16" spans="4:25">
      <c r="D16" s="71">
        <v>16</v>
      </c>
      <c r="E16" s="300"/>
      <c r="F16" s="298">
        <f>G3</f>
        <v>0</v>
      </c>
      <c r="G16" s="78">
        <f>IF(別紙３支出内訳書!F1="定額",ROUNDDOWN(F16*10/10,0),ROUNDDOWN(F16*2/3,0))</f>
        <v>0</v>
      </c>
      <c r="H16" s="83">
        <f>IF(別紙３支出内訳書!F1="定額",ROUNDDOWN(F12*1/3,0),ROUNDDOWN(F12*2/9,0))</f>
        <v>0</v>
      </c>
      <c r="I16" s="79">
        <f>IF(IF(G16&gt;H12,H12,G16)&gt;H20,H20,IF(G16&gt;H12,H12,G16))</f>
        <v>0</v>
      </c>
      <c r="J16" s="80"/>
      <c r="K16" s="80"/>
      <c r="L16" s="79">
        <f>IF(I20&lt;=G20,I16,"")</f>
        <v>0</v>
      </c>
      <c r="M16" t="str">
        <f>IF(L16="","",IF(L16*4&gt;L20,"×","〇"))</f>
        <v>〇</v>
      </c>
      <c r="N16" s="79" t="str">
        <f>IF(I20&lt;=G20,"",G20-N12)</f>
        <v/>
      </c>
      <c r="O16" s="292"/>
      <c r="P16" s="79" t="str">
        <f>IF(I20&lt;=G20,"",IF(ROUNDDOWN(G20/4,0)&gt;I16,I16,ROUNDDOWN(G20/4,0)))</f>
        <v/>
      </c>
      <c r="Q16" s="70"/>
    </row>
    <row r="17" spans="4:17">
      <c r="D17" s="71">
        <v>17</v>
      </c>
      <c r="E17" s="300"/>
      <c r="F17" s="298"/>
      <c r="G17" s="81">
        <f>IF(別紙３支出内訳書!F1="定額",ROUNDDOWN(F16*10/10,3),ROUNDDOWN(F16*2/3,3))</f>
        <v>0</v>
      </c>
      <c r="H17" s="84">
        <f>IF(別紙３支出内訳書!F1="定額",ROUNDDOWN(F12*1/3,3),ROUNDDOWN(F12*2/9,3))</f>
        <v>0</v>
      </c>
      <c r="I17" s="82">
        <f>IF(IF(G17&gt;H13,H13,G17)&gt;H21,H21,IF(G17&gt;H13,H13,G17))</f>
        <v>0</v>
      </c>
      <c r="J17" s="80"/>
      <c r="K17" s="80"/>
      <c r="L17" s="79"/>
      <c r="N17" s="79"/>
      <c r="O17" s="292"/>
      <c r="P17" s="79"/>
      <c r="Q17" s="70"/>
    </row>
    <row r="18" spans="4:17" ht="13.8" thickBot="1">
      <c r="D18" s="71">
        <v>18</v>
      </c>
      <c r="E18" s="300"/>
      <c r="F18" s="298"/>
      <c r="G18" s="81">
        <f>G17-G16</f>
        <v>0</v>
      </c>
      <c r="H18" s="84">
        <f>H17-H16</f>
        <v>0</v>
      </c>
      <c r="I18" s="82">
        <f>IF(IF(G17&gt;H13,H13,G17)&gt;H21,H22,IF(G17&gt;H13,H14,G18))</f>
        <v>0</v>
      </c>
      <c r="J18" s="80"/>
      <c r="K18" s="80"/>
      <c r="L18" s="79"/>
      <c r="N18" s="79"/>
      <c r="O18" s="292"/>
      <c r="P18" s="79"/>
      <c r="Q18" s="70"/>
    </row>
    <row r="19" spans="4:17">
      <c r="D19" s="71">
        <v>19</v>
      </c>
      <c r="E19" s="69"/>
      <c r="F19" s="69"/>
      <c r="G19" s="108" t="s">
        <v>66</v>
      </c>
      <c r="H19" s="110" t="s">
        <v>67</v>
      </c>
      <c r="I19" s="107" t="s">
        <v>68</v>
      </c>
      <c r="J19" s="106" t="s">
        <v>69</v>
      </c>
      <c r="K19" s="69"/>
      <c r="L19" s="105" t="s">
        <v>69</v>
      </c>
      <c r="M19" s="69"/>
      <c r="N19" s="105" t="s">
        <v>69</v>
      </c>
      <c r="O19" s="292"/>
      <c r="P19" s="105" t="s">
        <v>69</v>
      </c>
      <c r="Q19" s="70"/>
    </row>
    <row r="20" spans="4:17">
      <c r="D20" s="71">
        <v>20</v>
      </c>
      <c r="E20" s="69"/>
      <c r="F20" s="69"/>
      <c r="G20" s="298">
        <f>H3</f>
        <v>2000000</v>
      </c>
      <c r="H20" s="85">
        <f>IF(ROUNDDOWN(G20/4,0)&lt;=500000,ROUNDDOWN(G20/4,0),500000)</f>
        <v>500000</v>
      </c>
      <c r="I20" s="125">
        <f>I12+I16</f>
        <v>0</v>
      </c>
      <c r="J20" s="86">
        <f>IF(G20&gt;I20+J22,I20+J22,G20)</f>
        <v>0</v>
      </c>
      <c r="K20" s="87"/>
      <c r="L20" s="79">
        <f>IF(I20&lt;=G20,I20,"")</f>
        <v>0</v>
      </c>
      <c r="M20" s="69"/>
      <c r="N20" s="79" t="str">
        <f>IF(I20&lt;=G20,"",N12+N16)</f>
        <v/>
      </c>
      <c r="O20" s="292"/>
      <c r="P20" s="79" t="str">
        <f>IF(I20&lt;=G20,"",P12+P16)</f>
        <v/>
      </c>
      <c r="Q20" s="70"/>
    </row>
    <row r="21" spans="4:17">
      <c r="D21" s="71">
        <v>21</v>
      </c>
      <c r="E21" s="69"/>
      <c r="F21" s="69"/>
      <c r="G21" s="298"/>
      <c r="H21" s="88">
        <f>IF(ROUNDDOWN(G20/4,3)&lt;=500000,ROUNDDOWN(G20/4,3),500000)</f>
        <v>500000</v>
      </c>
      <c r="I21" s="126"/>
      <c r="J21" s="89"/>
      <c r="K21" s="87"/>
      <c r="L21" s="68"/>
      <c r="M21" s="69"/>
      <c r="N21" s="68"/>
      <c r="O21" s="90"/>
      <c r="P21" s="68"/>
      <c r="Q21" s="70"/>
    </row>
    <row r="22" spans="4:17">
      <c r="D22" s="71">
        <v>22</v>
      </c>
      <c r="E22" s="69"/>
      <c r="F22" s="69"/>
      <c r="G22" s="298"/>
      <c r="H22" s="88">
        <f>H21-H20</f>
        <v>0</v>
      </c>
      <c r="I22" s="127">
        <f>I14+I18</f>
        <v>0</v>
      </c>
      <c r="J22" s="89">
        <f>IF(I20&lt;G20,IF(I22&gt;=1,1,0),0)</f>
        <v>0</v>
      </c>
      <c r="K22" s="87" t="s">
        <v>70</v>
      </c>
      <c r="L22" s="68"/>
      <c r="M22" s="69"/>
      <c r="N22" s="68"/>
      <c r="O22" s="90"/>
      <c r="P22" s="68"/>
      <c r="Q22" s="70"/>
    </row>
    <row r="23" spans="4:17">
      <c r="D23" s="71">
        <v>23</v>
      </c>
      <c r="E23" s="91"/>
      <c r="F23" s="91"/>
      <c r="G23" s="92"/>
      <c r="H23" s="92"/>
      <c r="I23" s="92"/>
      <c r="J23" s="91"/>
      <c r="K23" s="91"/>
      <c r="L23" s="91"/>
      <c r="M23" s="91"/>
      <c r="N23" s="91"/>
      <c r="O23" s="91"/>
      <c r="P23" s="91"/>
      <c r="Q23" s="93"/>
    </row>
    <row r="24" spans="4:17">
      <c r="D24" s="63"/>
      <c r="E24" s="94"/>
      <c r="F24" s="94"/>
      <c r="G24" s="95"/>
      <c r="H24" s="95"/>
      <c r="I24" s="95"/>
      <c r="J24" s="94"/>
      <c r="K24" s="96"/>
      <c r="L24" s="69"/>
      <c r="M24" s="69"/>
      <c r="N24" s="69"/>
      <c r="O24" s="69"/>
      <c r="P24" s="69"/>
    </row>
    <row r="25" spans="4:17">
      <c r="D25" s="66" t="s">
        <v>71</v>
      </c>
      <c r="F25" s="69"/>
      <c r="G25" s="69"/>
      <c r="H25" s="68"/>
      <c r="I25" s="68"/>
      <c r="J25" s="68"/>
      <c r="K25" s="97"/>
      <c r="L25" s="69"/>
      <c r="M25" s="69"/>
      <c r="N25" s="69"/>
      <c r="O25" s="69"/>
      <c r="P25" s="69"/>
      <c r="Q25" s="69"/>
    </row>
    <row r="26" spans="4:17">
      <c r="D26" s="66"/>
      <c r="F26" s="69"/>
      <c r="G26" s="69"/>
      <c r="H26" s="68"/>
      <c r="I26" s="68"/>
      <c r="J26" s="68"/>
      <c r="K26" s="97"/>
      <c r="L26" s="69"/>
      <c r="M26" s="69"/>
      <c r="N26" s="69"/>
      <c r="O26" s="69"/>
      <c r="P26" s="69"/>
      <c r="Q26" s="69"/>
    </row>
    <row r="27" spans="4:17">
      <c r="D27" s="71"/>
      <c r="E27" s="54" t="s">
        <v>42</v>
      </c>
      <c r="F27" s="69"/>
      <c r="G27" s="69" t="s">
        <v>56</v>
      </c>
      <c r="H27" s="69"/>
      <c r="I27" s="69" t="s">
        <v>57</v>
      </c>
      <c r="J27" s="68"/>
      <c r="K27" s="97"/>
      <c r="L27" s="69"/>
      <c r="M27" s="69"/>
      <c r="N27" s="69"/>
      <c r="O27" s="69"/>
      <c r="P27" s="69"/>
      <c r="Q27" s="69"/>
    </row>
    <row r="28" spans="4:17">
      <c r="D28" s="71"/>
      <c r="E28" s="77" t="s">
        <v>61</v>
      </c>
      <c r="F28" s="69"/>
      <c r="G28" s="77" t="s">
        <v>61</v>
      </c>
      <c r="H28" s="292" t="s">
        <v>45</v>
      </c>
      <c r="I28" s="77" t="s">
        <v>61</v>
      </c>
      <c r="J28" s="68"/>
      <c r="K28" s="97"/>
      <c r="L28" s="69"/>
      <c r="M28" s="69"/>
      <c r="N28" s="69"/>
      <c r="O28" s="69"/>
      <c r="P28" s="69"/>
      <c r="Q28" s="69"/>
    </row>
    <row r="29" spans="4:17" ht="16.2">
      <c r="D29" s="119">
        <f>別紙３支出内訳書!E25</f>
        <v>0</v>
      </c>
      <c r="E29" s="98" t="str">
        <f>IF(別紙３支出内訳書!E25=0,"×",IF(別紙３支出内訳書!E25&lt;I29,"×",IF(別紙３支出内訳書!E25&gt;G29,"×","〇")))</f>
        <v>×</v>
      </c>
      <c r="F29">
        <v>29</v>
      </c>
      <c r="G29" s="79">
        <f>IF(I20&lt;=G20,I12,IF(I12&gt;G20,G20,I12))</f>
        <v>0</v>
      </c>
      <c r="H29" s="292"/>
      <c r="I29" s="79">
        <f>IF(I20&lt;=G20,I12,G20-P16)</f>
        <v>0</v>
      </c>
      <c r="J29" s="68"/>
      <c r="K29" s="97"/>
      <c r="L29" s="69"/>
      <c r="M29" s="69"/>
      <c r="N29" s="69"/>
      <c r="O29" s="69"/>
      <c r="P29" s="69"/>
      <c r="Q29" s="69"/>
    </row>
    <row r="30" spans="4:17">
      <c r="D30" s="71"/>
      <c r="E30" s="110" t="s">
        <v>65</v>
      </c>
      <c r="G30" s="110" t="s">
        <v>65</v>
      </c>
      <c r="H30" s="292"/>
      <c r="I30" s="110" t="s">
        <v>65</v>
      </c>
      <c r="K30" s="70"/>
    </row>
    <row r="31" spans="4:17" ht="16.2">
      <c r="D31" s="119">
        <f>別紙３支出内訳書!E26</f>
        <v>0</v>
      </c>
      <c r="E31" s="98" t="str">
        <f>IF(別紙３支出内訳書!E26&gt;I31,"×",IF(別紙３支出内訳書!E26&lt;G31,"×","〇"))</f>
        <v>〇</v>
      </c>
      <c r="F31">
        <v>30</v>
      </c>
      <c r="G31" s="79">
        <f>IF(I20&lt;=G20,I16,G20-N12)</f>
        <v>0</v>
      </c>
      <c r="H31" s="292"/>
      <c r="I31" s="79">
        <f>IF(I20&lt;=G20,I16,IF(ROUNDDOWN(G20/4,0)&gt;I16,I16,ROUNDDOWN(G20/4,0)))</f>
        <v>0</v>
      </c>
      <c r="K31" s="70"/>
    </row>
    <row r="32" spans="4:17">
      <c r="D32" s="71"/>
      <c r="E32" s="105" t="s">
        <v>69</v>
      </c>
      <c r="G32" s="105" t="s">
        <v>69</v>
      </c>
      <c r="H32" s="292"/>
      <c r="I32" s="105" t="s">
        <v>69</v>
      </c>
      <c r="K32" s="70"/>
    </row>
    <row r="33" spans="4:11" ht="16.2">
      <c r="D33" s="71">
        <v>33</v>
      </c>
      <c r="E33" s="98" t="str">
        <f>IF(別紙３支出内訳書!E31&lt;0,"×","〇")</f>
        <v>〇</v>
      </c>
      <c r="F33">
        <v>33</v>
      </c>
      <c r="G33" s="79">
        <f>IF(I20&lt;=G20,I20,N12+N16)</f>
        <v>0</v>
      </c>
      <c r="H33" s="292"/>
      <c r="I33" s="79">
        <f>IF(I20&lt;=G20,I20,I29+I31)</f>
        <v>0</v>
      </c>
      <c r="K33" s="70"/>
    </row>
    <row r="34" spans="4:11" ht="16.2">
      <c r="D34" s="109" t="s">
        <v>48</v>
      </c>
      <c r="E34" s="98" t="str">
        <f>IF(別紙３支出内訳書!E25="","×",
    IF(別紙３支出内訳書!E25=0,"×",
    IF(別紙３支出内訳書!E27&lt;別紙３支出内訳書!E26*4,"×","〇")))</f>
        <v>×</v>
      </c>
      <c r="K34" s="70"/>
    </row>
    <row r="35" spans="4:11">
      <c r="D35" s="71"/>
      <c r="K35" s="70"/>
    </row>
    <row r="36" spans="4:11">
      <c r="D36" s="71"/>
      <c r="G36" s="60" t="s">
        <v>72</v>
      </c>
      <c r="H36" s="60"/>
      <c r="I36" s="293" t="s">
        <v>44</v>
      </c>
      <c r="J36" s="294"/>
      <c r="K36" s="70"/>
    </row>
    <row r="37" spans="4:11">
      <c r="D37" s="71" t="s">
        <v>73</v>
      </c>
      <c r="E37" s="120">
        <f>別紙３支出内訳書!E29</f>
        <v>0</v>
      </c>
      <c r="F37" s="99" t="s">
        <v>74</v>
      </c>
      <c r="G37" s="60" t="s">
        <v>75</v>
      </c>
      <c r="H37" s="124">
        <f>別紙３支出内訳書!E20</f>
        <v>0</v>
      </c>
      <c r="I37" s="295" t="s">
        <v>76</v>
      </c>
      <c r="J37" s="296"/>
      <c r="K37" s="70"/>
    </row>
    <row r="38" spans="4:11">
      <c r="D38" s="71" t="s">
        <v>77</v>
      </c>
      <c r="E38" s="114" t="str">
        <f>DBCS(TEXT(E37,"##,##0")) &amp; "円"</f>
        <v>０円</v>
      </c>
      <c r="F38" s="99" t="s">
        <v>78</v>
      </c>
      <c r="G38" s="60" t="s">
        <v>79</v>
      </c>
      <c r="H38" s="79">
        <f>別紙３支出内訳書!E25</f>
        <v>0</v>
      </c>
      <c r="I38" s="100">
        <f>IF(AND(H37=0,H38=0),0,IF(OR(H37=0,H37=""),"",ROUNDDOWN(H38*100/H37,2)))</f>
        <v>0</v>
      </c>
      <c r="J38" s="60" t="str">
        <f>IF(H38="","",IF(I38="","",TEXT(I38,"##0.00")&amp;"%"))</f>
        <v>0.00%</v>
      </c>
      <c r="K38" s="70"/>
    </row>
    <row r="39" spans="4:11">
      <c r="D39" s="71" t="s">
        <v>80</v>
      </c>
      <c r="E39" s="68" t="str">
        <f>IF(別紙３支出内訳書!F1="定額","10/10","2/3")</f>
        <v>2/3</v>
      </c>
      <c r="F39" s="99" t="s">
        <v>81</v>
      </c>
      <c r="G39" s="60" t="s">
        <v>82</v>
      </c>
      <c r="H39" s="124">
        <f>別紙３支出内訳書!E21</f>
        <v>0</v>
      </c>
      <c r="I39" s="295" t="s">
        <v>83</v>
      </c>
      <c r="J39" s="296"/>
      <c r="K39" s="70"/>
    </row>
    <row r="40" spans="4:11">
      <c r="D40" s="71" t="s">
        <v>77</v>
      </c>
      <c r="E40" s="114" t="str">
        <f>DBCS(E39)</f>
        <v>２／３</v>
      </c>
      <c r="F40" s="99" t="s">
        <v>84</v>
      </c>
      <c r="G40" s="60" t="s">
        <v>85</v>
      </c>
      <c r="H40" s="89">
        <f>IF(H39=0,0,H42-H38)</f>
        <v>0</v>
      </c>
      <c r="I40" s="100" t="str">
        <f>IF(H41=0,"",IF(AND(H39=0,H40=0),0,IF(OR(H39=0,H39=""),"",ROUNDDOWN(H40*100/H39,2))))</f>
        <v/>
      </c>
      <c r="J40" s="60" t="str">
        <f>IF(H38="","",IF(I40="","",TEXT(I40,"##0.00")&amp;"%"))</f>
        <v/>
      </c>
      <c r="K40" s="70"/>
    </row>
    <row r="41" spans="4:11">
      <c r="D41" s="71"/>
      <c r="F41" s="99" t="s">
        <v>86</v>
      </c>
      <c r="G41" s="101" t="s">
        <v>87</v>
      </c>
      <c r="H41" s="124">
        <f>別紙３支出内訳書!E22</f>
        <v>0</v>
      </c>
      <c r="I41" s="295" t="s">
        <v>88</v>
      </c>
      <c r="J41" s="296"/>
      <c r="K41" s="70"/>
    </row>
    <row r="42" spans="4:11">
      <c r="D42" s="71"/>
      <c r="F42" s="99" t="s">
        <v>89</v>
      </c>
      <c r="G42" s="60" t="s">
        <v>90</v>
      </c>
      <c r="H42" s="79">
        <f>G33</f>
        <v>0</v>
      </c>
      <c r="I42" s="100" t="str">
        <f>IF(H41=0,"",IF(H40=0,0,IF(OR(H42=0,H42="",H39=0,H39=""),"",ROUNDDOWN(H40*100/H42,2))))</f>
        <v/>
      </c>
      <c r="J42" s="60" t="str">
        <f>IF(H38="","",IF(I42="","",TEXT(I42,"##0.00") &amp; "%"))</f>
        <v/>
      </c>
      <c r="K42" s="70"/>
    </row>
    <row r="43" spans="4:11">
      <c r="D43" s="71"/>
      <c r="F43" s="99"/>
      <c r="H43" s="68"/>
      <c r="I43" s="80"/>
      <c r="K43" s="70"/>
    </row>
    <row r="44" spans="4:11">
      <c r="D44" s="102"/>
      <c r="E44" s="103"/>
      <c r="F44" s="103"/>
      <c r="G44" s="103"/>
      <c r="H44" s="103"/>
      <c r="I44" s="103"/>
      <c r="J44" s="103"/>
      <c r="K44" s="93"/>
    </row>
    <row r="45" spans="4:11">
      <c r="D45" s="63"/>
      <c r="E45" s="64"/>
      <c r="F45" s="64"/>
      <c r="G45" s="64"/>
      <c r="H45" s="64"/>
      <c r="I45" s="64"/>
      <c r="J45" s="64"/>
      <c r="K45" s="65"/>
    </row>
    <row r="46" spans="4:11">
      <c r="D46" s="66" t="s">
        <v>91</v>
      </c>
      <c r="K46" s="70"/>
    </row>
    <row r="47" spans="4:11">
      <c r="D47" s="104" t="s">
        <v>92</v>
      </c>
      <c r="E47" s="114" t="str">
        <f>IF(J22=0,"","※")</f>
        <v/>
      </c>
      <c r="K47" s="70"/>
    </row>
    <row r="48" spans="4:11">
      <c r="D48" s="66"/>
      <c r="K48" s="70"/>
    </row>
    <row r="49" spans="4:11">
      <c r="D49" s="71" t="s">
        <v>93</v>
      </c>
      <c r="E49" s="114" t="str">
        <f>IF(F16=0,"",IF(F12=0,"ウェブサイト関連費のみでの申請はできません",""))</f>
        <v/>
      </c>
      <c r="K49" s="70"/>
    </row>
    <row r="50" spans="4:11">
      <c r="D50" s="71"/>
      <c r="K50" s="70"/>
    </row>
    <row r="51" spans="4:11">
      <c r="D51" s="71" t="s">
        <v>94</v>
      </c>
      <c r="E51" s="114" t="str">
        <f>IF(別紙３支出内訳書!E17*2&lt;=別紙３支出内訳書!E22,"","設備処分費が、補助対象経費合計（上記１．～１１．）（⑤）の1/2を超えています")</f>
        <v/>
      </c>
      <c r="K51" s="70"/>
    </row>
    <row r="52" spans="4:11">
      <c r="D52" s="71"/>
      <c r="K52" s="70"/>
    </row>
    <row r="53" spans="4:11">
      <c r="D53" s="71" t="s">
        <v>97</v>
      </c>
      <c r="E53" s="120">
        <f>別紙３支出内訳書!E17</f>
        <v>0</v>
      </c>
      <c r="K53" s="70"/>
    </row>
    <row r="54" spans="4:11">
      <c r="D54" s="71"/>
      <c r="K54" s="70"/>
    </row>
    <row r="55" spans="4:11">
      <c r="D55" s="71"/>
      <c r="K55" s="70"/>
    </row>
    <row r="56" spans="4:11">
      <c r="D56" s="71"/>
      <c r="K56" s="70"/>
    </row>
  </sheetData>
  <mergeCells count="11">
    <mergeCell ref="E11:E14"/>
    <mergeCell ref="O11:O20"/>
    <mergeCell ref="F12:F14"/>
    <mergeCell ref="E15:E18"/>
    <mergeCell ref="F16:F18"/>
    <mergeCell ref="G20:G22"/>
    <mergeCell ref="H28:H33"/>
    <mergeCell ref="I36:J36"/>
    <mergeCell ref="I37:J37"/>
    <mergeCell ref="I39:J39"/>
    <mergeCell ref="I41:J41"/>
  </mergeCells>
  <phoneticPr fontId="13"/>
  <dataValidations count="2">
    <dataValidation allowBlank="1" showInputMessage="1" showErrorMessage="1" promptTitle="自動判定されます" prompt="計算式が入力してありますので自動判定されます" sqref="E33:E34 E29 E31" xr:uid="{00000000-0002-0000-0400-000000000000}"/>
    <dataValidation showInputMessage="1" showErrorMessage="1" sqref="E3" xr:uid="{00000000-0002-0000-0400-000001000000}"/>
  </dataValidations>
  <pageMargins left="0.7" right="0.7" top="0.75" bottom="0.75" header="0.3" footer="0.3"/>
  <pageSetup paperSize="9"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G37"/>
  <sheetViews>
    <sheetView showGridLines="0" view="pageBreakPreview" zoomScaleNormal="100" zoomScaleSheetLayoutView="100" workbookViewId="0">
      <selection activeCell="F5" sqref="F5:G5"/>
    </sheetView>
  </sheetViews>
  <sheetFormatPr defaultColWidth="9" defaultRowHeight="13.2"/>
  <cols>
    <col min="1" max="1" width="21.88671875" style="36" customWidth="1"/>
    <col min="2" max="2" width="12.33203125" style="36" customWidth="1"/>
    <col min="3" max="3" width="14.109375" style="36" customWidth="1"/>
    <col min="4" max="6" width="12.33203125" style="36" customWidth="1"/>
    <col min="7" max="7" width="14.6640625" style="36" customWidth="1"/>
    <col min="8" max="256" width="9" style="36"/>
    <col min="257" max="257" width="21.88671875" style="36" customWidth="1"/>
    <col min="258" max="258" width="12.33203125" style="36" customWidth="1"/>
    <col min="259" max="259" width="14.109375" style="36" customWidth="1"/>
    <col min="260" max="262" width="12.33203125" style="36" customWidth="1"/>
    <col min="263" max="263" width="14.6640625" style="36" customWidth="1"/>
    <col min="264" max="512" width="9" style="36"/>
    <col min="513" max="513" width="21.88671875" style="36" customWidth="1"/>
    <col min="514" max="514" width="12.33203125" style="36" customWidth="1"/>
    <col min="515" max="515" width="14.109375" style="36" customWidth="1"/>
    <col min="516" max="518" width="12.33203125" style="36" customWidth="1"/>
    <col min="519" max="519" width="14.6640625" style="36" customWidth="1"/>
    <col min="520" max="768" width="9" style="36"/>
    <col min="769" max="769" width="21.88671875" style="36" customWidth="1"/>
    <col min="770" max="770" width="12.33203125" style="36" customWidth="1"/>
    <col min="771" max="771" width="14.109375" style="36" customWidth="1"/>
    <col min="772" max="774" width="12.33203125" style="36" customWidth="1"/>
    <col min="775" max="775" width="14.6640625" style="36" customWidth="1"/>
    <col min="776" max="1024" width="9" style="36"/>
    <col min="1025" max="1025" width="21.88671875" style="36" customWidth="1"/>
    <col min="1026" max="1026" width="12.33203125" style="36" customWidth="1"/>
    <col min="1027" max="1027" width="14.109375" style="36" customWidth="1"/>
    <col min="1028" max="1030" width="12.33203125" style="36" customWidth="1"/>
    <col min="1031" max="1031" width="14.6640625" style="36" customWidth="1"/>
    <col min="1032" max="1280" width="9" style="36"/>
    <col min="1281" max="1281" width="21.88671875" style="36" customWidth="1"/>
    <col min="1282" max="1282" width="12.33203125" style="36" customWidth="1"/>
    <col min="1283" max="1283" width="14.109375" style="36" customWidth="1"/>
    <col min="1284" max="1286" width="12.33203125" style="36" customWidth="1"/>
    <col min="1287" max="1287" width="14.6640625" style="36" customWidth="1"/>
    <col min="1288" max="1536" width="9" style="36"/>
    <col min="1537" max="1537" width="21.88671875" style="36" customWidth="1"/>
    <col min="1538" max="1538" width="12.33203125" style="36" customWidth="1"/>
    <col min="1539" max="1539" width="14.109375" style="36" customWidth="1"/>
    <col min="1540" max="1542" width="12.33203125" style="36" customWidth="1"/>
    <col min="1543" max="1543" width="14.6640625" style="36" customWidth="1"/>
    <col min="1544" max="1792" width="9" style="36"/>
    <col min="1793" max="1793" width="21.88671875" style="36" customWidth="1"/>
    <col min="1794" max="1794" width="12.33203125" style="36" customWidth="1"/>
    <col min="1795" max="1795" width="14.109375" style="36" customWidth="1"/>
    <col min="1796" max="1798" width="12.33203125" style="36" customWidth="1"/>
    <col min="1799" max="1799" width="14.6640625" style="36" customWidth="1"/>
    <col min="1800" max="2048" width="9" style="36"/>
    <col min="2049" max="2049" width="21.88671875" style="36" customWidth="1"/>
    <col min="2050" max="2050" width="12.33203125" style="36" customWidth="1"/>
    <col min="2051" max="2051" width="14.109375" style="36" customWidth="1"/>
    <col min="2052" max="2054" width="12.33203125" style="36" customWidth="1"/>
    <col min="2055" max="2055" width="14.6640625" style="36" customWidth="1"/>
    <col min="2056" max="2304" width="9" style="36"/>
    <col min="2305" max="2305" width="21.88671875" style="36" customWidth="1"/>
    <col min="2306" max="2306" width="12.33203125" style="36" customWidth="1"/>
    <col min="2307" max="2307" width="14.109375" style="36" customWidth="1"/>
    <col min="2308" max="2310" width="12.33203125" style="36" customWidth="1"/>
    <col min="2311" max="2311" width="14.6640625" style="36" customWidth="1"/>
    <col min="2312" max="2560" width="9" style="36"/>
    <col min="2561" max="2561" width="21.88671875" style="36" customWidth="1"/>
    <col min="2562" max="2562" width="12.33203125" style="36" customWidth="1"/>
    <col min="2563" max="2563" width="14.109375" style="36" customWidth="1"/>
    <col min="2564" max="2566" width="12.33203125" style="36" customWidth="1"/>
    <col min="2567" max="2567" width="14.6640625" style="36" customWidth="1"/>
    <col min="2568" max="2816" width="9" style="36"/>
    <col min="2817" max="2817" width="21.88671875" style="36" customWidth="1"/>
    <col min="2818" max="2818" width="12.33203125" style="36" customWidth="1"/>
    <col min="2819" max="2819" width="14.109375" style="36" customWidth="1"/>
    <col min="2820" max="2822" width="12.33203125" style="36" customWidth="1"/>
    <col min="2823" max="2823" width="14.6640625" style="36" customWidth="1"/>
    <col min="2824" max="3072" width="9" style="36"/>
    <col min="3073" max="3073" width="21.88671875" style="36" customWidth="1"/>
    <col min="3074" max="3074" width="12.33203125" style="36" customWidth="1"/>
    <col min="3075" max="3075" width="14.109375" style="36" customWidth="1"/>
    <col min="3076" max="3078" width="12.33203125" style="36" customWidth="1"/>
    <col min="3079" max="3079" width="14.6640625" style="36" customWidth="1"/>
    <col min="3080" max="3328" width="9" style="36"/>
    <col min="3329" max="3329" width="21.88671875" style="36" customWidth="1"/>
    <col min="3330" max="3330" width="12.33203125" style="36" customWidth="1"/>
    <col min="3331" max="3331" width="14.109375" style="36" customWidth="1"/>
    <col min="3332" max="3334" width="12.33203125" style="36" customWidth="1"/>
    <col min="3335" max="3335" width="14.6640625" style="36" customWidth="1"/>
    <col min="3336" max="3584" width="9" style="36"/>
    <col min="3585" max="3585" width="21.88671875" style="36" customWidth="1"/>
    <col min="3586" max="3586" width="12.33203125" style="36" customWidth="1"/>
    <col min="3587" max="3587" width="14.109375" style="36" customWidth="1"/>
    <col min="3588" max="3590" width="12.33203125" style="36" customWidth="1"/>
    <col min="3591" max="3591" width="14.6640625" style="36" customWidth="1"/>
    <col min="3592" max="3840" width="9" style="36"/>
    <col min="3841" max="3841" width="21.88671875" style="36" customWidth="1"/>
    <col min="3842" max="3842" width="12.33203125" style="36" customWidth="1"/>
    <col min="3843" max="3843" width="14.109375" style="36" customWidth="1"/>
    <col min="3844" max="3846" width="12.33203125" style="36" customWidth="1"/>
    <col min="3847" max="3847" width="14.6640625" style="36" customWidth="1"/>
    <col min="3848" max="4096" width="9" style="36"/>
    <col min="4097" max="4097" width="21.88671875" style="36" customWidth="1"/>
    <col min="4098" max="4098" width="12.33203125" style="36" customWidth="1"/>
    <col min="4099" max="4099" width="14.109375" style="36" customWidth="1"/>
    <col min="4100" max="4102" width="12.33203125" style="36" customWidth="1"/>
    <col min="4103" max="4103" width="14.6640625" style="36" customWidth="1"/>
    <col min="4104" max="4352" width="9" style="36"/>
    <col min="4353" max="4353" width="21.88671875" style="36" customWidth="1"/>
    <col min="4354" max="4354" width="12.33203125" style="36" customWidth="1"/>
    <col min="4355" max="4355" width="14.109375" style="36" customWidth="1"/>
    <col min="4356" max="4358" width="12.33203125" style="36" customWidth="1"/>
    <col min="4359" max="4359" width="14.6640625" style="36" customWidth="1"/>
    <col min="4360" max="4608" width="9" style="36"/>
    <col min="4609" max="4609" width="21.88671875" style="36" customWidth="1"/>
    <col min="4610" max="4610" width="12.33203125" style="36" customWidth="1"/>
    <col min="4611" max="4611" width="14.109375" style="36" customWidth="1"/>
    <col min="4612" max="4614" width="12.33203125" style="36" customWidth="1"/>
    <col min="4615" max="4615" width="14.6640625" style="36" customWidth="1"/>
    <col min="4616" max="4864" width="9" style="36"/>
    <col min="4865" max="4865" width="21.88671875" style="36" customWidth="1"/>
    <col min="4866" max="4866" width="12.33203125" style="36" customWidth="1"/>
    <col min="4867" max="4867" width="14.109375" style="36" customWidth="1"/>
    <col min="4868" max="4870" width="12.33203125" style="36" customWidth="1"/>
    <col min="4871" max="4871" width="14.6640625" style="36" customWidth="1"/>
    <col min="4872" max="5120" width="9" style="36"/>
    <col min="5121" max="5121" width="21.88671875" style="36" customWidth="1"/>
    <col min="5122" max="5122" width="12.33203125" style="36" customWidth="1"/>
    <col min="5123" max="5123" width="14.109375" style="36" customWidth="1"/>
    <col min="5124" max="5126" width="12.33203125" style="36" customWidth="1"/>
    <col min="5127" max="5127" width="14.6640625" style="36" customWidth="1"/>
    <col min="5128" max="5376" width="9" style="36"/>
    <col min="5377" max="5377" width="21.88671875" style="36" customWidth="1"/>
    <col min="5378" max="5378" width="12.33203125" style="36" customWidth="1"/>
    <col min="5379" max="5379" width="14.109375" style="36" customWidth="1"/>
    <col min="5380" max="5382" width="12.33203125" style="36" customWidth="1"/>
    <col min="5383" max="5383" width="14.6640625" style="36" customWidth="1"/>
    <col min="5384" max="5632" width="9" style="36"/>
    <col min="5633" max="5633" width="21.88671875" style="36" customWidth="1"/>
    <col min="5634" max="5634" width="12.33203125" style="36" customWidth="1"/>
    <col min="5635" max="5635" width="14.109375" style="36" customWidth="1"/>
    <col min="5636" max="5638" width="12.33203125" style="36" customWidth="1"/>
    <col min="5639" max="5639" width="14.6640625" style="36" customWidth="1"/>
    <col min="5640" max="5888" width="9" style="36"/>
    <col min="5889" max="5889" width="21.88671875" style="36" customWidth="1"/>
    <col min="5890" max="5890" width="12.33203125" style="36" customWidth="1"/>
    <col min="5891" max="5891" width="14.109375" style="36" customWidth="1"/>
    <col min="5892" max="5894" width="12.33203125" style="36" customWidth="1"/>
    <col min="5895" max="5895" width="14.6640625" style="36" customWidth="1"/>
    <col min="5896" max="6144" width="9" style="36"/>
    <col min="6145" max="6145" width="21.88671875" style="36" customWidth="1"/>
    <col min="6146" max="6146" width="12.33203125" style="36" customWidth="1"/>
    <col min="6147" max="6147" width="14.109375" style="36" customWidth="1"/>
    <col min="6148" max="6150" width="12.33203125" style="36" customWidth="1"/>
    <col min="6151" max="6151" width="14.6640625" style="36" customWidth="1"/>
    <col min="6152" max="6400" width="9" style="36"/>
    <col min="6401" max="6401" width="21.88671875" style="36" customWidth="1"/>
    <col min="6402" max="6402" width="12.33203125" style="36" customWidth="1"/>
    <col min="6403" max="6403" width="14.109375" style="36" customWidth="1"/>
    <col min="6404" max="6406" width="12.33203125" style="36" customWidth="1"/>
    <col min="6407" max="6407" width="14.6640625" style="36" customWidth="1"/>
    <col min="6408" max="6656" width="9" style="36"/>
    <col min="6657" max="6657" width="21.88671875" style="36" customWidth="1"/>
    <col min="6658" max="6658" width="12.33203125" style="36" customWidth="1"/>
    <col min="6659" max="6659" width="14.109375" style="36" customWidth="1"/>
    <col min="6660" max="6662" width="12.33203125" style="36" customWidth="1"/>
    <col min="6663" max="6663" width="14.6640625" style="36" customWidth="1"/>
    <col min="6664" max="6912" width="9" style="36"/>
    <col min="6913" max="6913" width="21.88671875" style="36" customWidth="1"/>
    <col min="6914" max="6914" width="12.33203125" style="36" customWidth="1"/>
    <col min="6915" max="6915" width="14.109375" style="36" customWidth="1"/>
    <col min="6916" max="6918" width="12.33203125" style="36" customWidth="1"/>
    <col min="6919" max="6919" width="14.6640625" style="36" customWidth="1"/>
    <col min="6920" max="7168" width="9" style="36"/>
    <col min="7169" max="7169" width="21.88671875" style="36" customWidth="1"/>
    <col min="7170" max="7170" width="12.33203125" style="36" customWidth="1"/>
    <col min="7171" max="7171" width="14.109375" style="36" customWidth="1"/>
    <col min="7172" max="7174" width="12.33203125" style="36" customWidth="1"/>
    <col min="7175" max="7175" width="14.6640625" style="36" customWidth="1"/>
    <col min="7176" max="7424" width="9" style="36"/>
    <col min="7425" max="7425" width="21.88671875" style="36" customWidth="1"/>
    <col min="7426" max="7426" width="12.33203125" style="36" customWidth="1"/>
    <col min="7427" max="7427" width="14.109375" style="36" customWidth="1"/>
    <col min="7428" max="7430" width="12.33203125" style="36" customWidth="1"/>
    <col min="7431" max="7431" width="14.6640625" style="36" customWidth="1"/>
    <col min="7432" max="7680" width="9" style="36"/>
    <col min="7681" max="7681" width="21.88671875" style="36" customWidth="1"/>
    <col min="7682" max="7682" width="12.33203125" style="36" customWidth="1"/>
    <col min="7683" max="7683" width="14.109375" style="36" customWidth="1"/>
    <col min="7684" max="7686" width="12.33203125" style="36" customWidth="1"/>
    <col min="7687" max="7687" width="14.6640625" style="36" customWidth="1"/>
    <col min="7688" max="7936" width="9" style="36"/>
    <col min="7937" max="7937" width="21.88671875" style="36" customWidth="1"/>
    <col min="7938" max="7938" width="12.33203125" style="36" customWidth="1"/>
    <col min="7939" max="7939" width="14.109375" style="36" customWidth="1"/>
    <col min="7940" max="7942" width="12.33203125" style="36" customWidth="1"/>
    <col min="7943" max="7943" width="14.6640625" style="36" customWidth="1"/>
    <col min="7944" max="8192" width="9" style="36"/>
    <col min="8193" max="8193" width="21.88671875" style="36" customWidth="1"/>
    <col min="8194" max="8194" width="12.33203125" style="36" customWidth="1"/>
    <col min="8195" max="8195" width="14.109375" style="36" customWidth="1"/>
    <col min="8196" max="8198" width="12.33203125" style="36" customWidth="1"/>
    <col min="8199" max="8199" width="14.6640625" style="36" customWidth="1"/>
    <col min="8200" max="8448" width="9" style="36"/>
    <col min="8449" max="8449" width="21.88671875" style="36" customWidth="1"/>
    <col min="8450" max="8450" width="12.33203125" style="36" customWidth="1"/>
    <col min="8451" max="8451" width="14.109375" style="36" customWidth="1"/>
    <col min="8452" max="8454" width="12.33203125" style="36" customWidth="1"/>
    <col min="8455" max="8455" width="14.6640625" style="36" customWidth="1"/>
    <col min="8456" max="8704" width="9" style="36"/>
    <col min="8705" max="8705" width="21.88671875" style="36" customWidth="1"/>
    <col min="8706" max="8706" width="12.33203125" style="36" customWidth="1"/>
    <col min="8707" max="8707" width="14.109375" style="36" customWidth="1"/>
    <col min="8708" max="8710" width="12.33203125" style="36" customWidth="1"/>
    <col min="8711" max="8711" width="14.6640625" style="36" customWidth="1"/>
    <col min="8712" max="8960" width="9" style="36"/>
    <col min="8961" max="8961" width="21.88671875" style="36" customWidth="1"/>
    <col min="8962" max="8962" width="12.33203125" style="36" customWidth="1"/>
    <col min="8963" max="8963" width="14.109375" style="36" customWidth="1"/>
    <col min="8964" max="8966" width="12.33203125" style="36" customWidth="1"/>
    <col min="8967" max="8967" width="14.6640625" style="36" customWidth="1"/>
    <col min="8968" max="9216" width="9" style="36"/>
    <col min="9217" max="9217" width="21.88671875" style="36" customWidth="1"/>
    <col min="9218" max="9218" width="12.33203125" style="36" customWidth="1"/>
    <col min="9219" max="9219" width="14.109375" style="36" customWidth="1"/>
    <col min="9220" max="9222" width="12.33203125" style="36" customWidth="1"/>
    <col min="9223" max="9223" width="14.6640625" style="36" customWidth="1"/>
    <col min="9224" max="9472" width="9" style="36"/>
    <col min="9473" max="9473" width="21.88671875" style="36" customWidth="1"/>
    <col min="9474" max="9474" width="12.33203125" style="36" customWidth="1"/>
    <col min="9475" max="9475" width="14.109375" style="36" customWidth="1"/>
    <col min="9476" max="9478" width="12.33203125" style="36" customWidth="1"/>
    <col min="9479" max="9479" width="14.6640625" style="36" customWidth="1"/>
    <col min="9480" max="9728" width="9" style="36"/>
    <col min="9729" max="9729" width="21.88671875" style="36" customWidth="1"/>
    <col min="9730" max="9730" width="12.33203125" style="36" customWidth="1"/>
    <col min="9731" max="9731" width="14.109375" style="36" customWidth="1"/>
    <col min="9732" max="9734" width="12.33203125" style="36" customWidth="1"/>
    <col min="9735" max="9735" width="14.6640625" style="36" customWidth="1"/>
    <col min="9736" max="9984" width="9" style="36"/>
    <col min="9985" max="9985" width="21.88671875" style="36" customWidth="1"/>
    <col min="9986" max="9986" width="12.33203125" style="36" customWidth="1"/>
    <col min="9987" max="9987" width="14.109375" style="36" customWidth="1"/>
    <col min="9988" max="9990" width="12.33203125" style="36" customWidth="1"/>
    <col min="9991" max="9991" width="14.6640625" style="36" customWidth="1"/>
    <col min="9992" max="10240" width="9" style="36"/>
    <col min="10241" max="10241" width="21.88671875" style="36" customWidth="1"/>
    <col min="10242" max="10242" width="12.33203125" style="36" customWidth="1"/>
    <col min="10243" max="10243" width="14.109375" style="36" customWidth="1"/>
    <col min="10244" max="10246" width="12.33203125" style="36" customWidth="1"/>
    <col min="10247" max="10247" width="14.6640625" style="36" customWidth="1"/>
    <col min="10248" max="10496" width="9" style="36"/>
    <col min="10497" max="10497" width="21.88671875" style="36" customWidth="1"/>
    <col min="10498" max="10498" width="12.33203125" style="36" customWidth="1"/>
    <col min="10499" max="10499" width="14.109375" style="36" customWidth="1"/>
    <col min="10500" max="10502" width="12.33203125" style="36" customWidth="1"/>
    <col min="10503" max="10503" width="14.6640625" style="36" customWidth="1"/>
    <col min="10504" max="10752" width="9" style="36"/>
    <col min="10753" max="10753" width="21.88671875" style="36" customWidth="1"/>
    <col min="10754" max="10754" width="12.33203125" style="36" customWidth="1"/>
    <col min="10755" max="10755" width="14.109375" style="36" customWidth="1"/>
    <col min="10756" max="10758" width="12.33203125" style="36" customWidth="1"/>
    <col min="10759" max="10759" width="14.6640625" style="36" customWidth="1"/>
    <col min="10760" max="11008" width="9" style="36"/>
    <col min="11009" max="11009" width="21.88671875" style="36" customWidth="1"/>
    <col min="11010" max="11010" width="12.33203125" style="36" customWidth="1"/>
    <col min="11011" max="11011" width="14.109375" style="36" customWidth="1"/>
    <col min="11012" max="11014" width="12.33203125" style="36" customWidth="1"/>
    <col min="11015" max="11015" width="14.6640625" style="36" customWidth="1"/>
    <col min="11016" max="11264" width="9" style="36"/>
    <col min="11265" max="11265" width="21.88671875" style="36" customWidth="1"/>
    <col min="11266" max="11266" width="12.33203125" style="36" customWidth="1"/>
    <col min="11267" max="11267" width="14.109375" style="36" customWidth="1"/>
    <col min="11268" max="11270" width="12.33203125" style="36" customWidth="1"/>
    <col min="11271" max="11271" width="14.6640625" style="36" customWidth="1"/>
    <col min="11272" max="11520" width="9" style="36"/>
    <col min="11521" max="11521" width="21.88671875" style="36" customWidth="1"/>
    <col min="11522" max="11522" width="12.33203125" style="36" customWidth="1"/>
    <col min="11523" max="11523" width="14.109375" style="36" customWidth="1"/>
    <col min="11524" max="11526" width="12.33203125" style="36" customWidth="1"/>
    <col min="11527" max="11527" width="14.6640625" style="36" customWidth="1"/>
    <col min="11528" max="11776" width="9" style="36"/>
    <col min="11777" max="11777" width="21.88671875" style="36" customWidth="1"/>
    <col min="11778" max="11778" width="12.33203125" style="36" customWidth="1"/>
    <col min="11779" max="11779" width="14.109375" style="36" customWidth="1"/>
    <col min="11780" max="11782" width="12.33203125" style="36" customWidth="1"/>
    <col min="11783" max="11783" width="14.6640625" style="36" customWidth="1"/>
    <col min="11784" max="12032" width="9" style="36"/>
    <col min="12033" max="12033" width="21.88671875" style="36" customWidth="1"/>
    <col min="12034" max="12034" width="12.33203125" style="36" customWidth="1"/>
    <col min="12035" max="12035" width="14.109375" style="36" customWidth="1"/>
    <col min="12036" max="12038" width="12.33203125" style="36" customWidth="1"/>
    <col min="12039" max="12039" width="14.6640625" style="36" customWidth="1"/>
    <col min="12040" max="12288" width="9" style="36"/>
    <col min="12289" max="12289" width="21.88671875" style="36" customWidth="1"/>
    <col min="12290" max="12290" width="12.33203125" style="36" customWidth="1"/>
    <col min="12291" max="12291" width="14.109375" style="36" customWidth="1"/>
    <col min="12292" max="12294" width="12.33203125" style="36" customWidth="1"/>
    <col min="12295" max="12295" width="14.6640625" style="36" customWidth="1"/>
    <col min="12296" max="12544" width="9" style="36"/>
    <col min="12545" max="12545" width="21.88671875" style="36" customWidth="1"/>
    <col min="12546" max="12546" width="12.33203125" style="36" customWidth="1"/>
    <col min="12547" max="12547" width="14.109375" style="36" customWidth="1"/>
    <col min="12548" max="12550" width="12.33203125" style="36" customWidth="1"/>
    <col min="12551" max="12551" width="14.6640625" style="36" customWidth="1"/>
    <col min="12552" max="12800" width="9" style="36"/>
    <col min="12801" max="12801" width="21.88671875" style="36" customWidth="1"/>
    <col min="12802" max="12802" width="12.33203125" style="36" customWidth="1"/>
    <col min="12803" max="12803" width="14.109375" style="36" customWidth="1"/>
    <col min="12804" max="12806" width="12.33203125" style="36" customWidth="1"/>
    <col min="12807" max="12807" width="14.6640625" style="36" customWidth="1"/>
    <col min="12808" max="13056" width="9" style="36"/>
    <col min="13057" max="13057" width="21.88671875" style="36" customWidth="1"/>
    <col min="13058" max="13058" width="12.33203125" style="36" customWidth="1"/>
    <col min="13059" max="13059" width="14.109375" style="36" customWidth="1"/>
    <col min="13060" max="13062" width="12.33203125" style="36" customWidth="1"/>
    <col min="13063" max="13063" width="14.6640625" style="36" customWidth="1"/>
    <col min="13064" max="13312" width="9" style="36"/>
    <col min="13313" max="13313" width="21.88671875" style="36" customWidth="1"/>
    <col min="13314" max="13314" width="12.33203125" style="36" customWidth="1"/>
    <col min="13315" max="13315" width="14.109375" style="36" customWidth="1"/>
    <col min="13316" max="13318" width="12.33203125" style="36" customWidth="1"/>
    <col min="13319" max="13319" width="14.6640625" style="36" customWidth="1"/>
    <col min="13320" max="13568" width="9" style="36"/>
    <col min="13569" max="13569" width="21.88671875" style="36" customWidth="1"/>
    <col min="13570" max="13570" width="12.33203125" style="36" customWidth="1"/>
    <col min="13571" max="13571" width="14.109375" style="36" customWidth="1"/>
    <col min="13572" max="13574" width="12.33203125" style="36" customWidth="1"/>
    <col min="13575" max="13575" width="14.6640625" style="36" customWidth="1"/>
    <col min="13576" max="13824" width="9" style="36"/>
    <col min="13825" max="13825" width="21.88671875" style="36" customWidth="1"/>
    <col min="13826" max="13826" width="12.33203125" style="36" customWidth="1"/>
    <col min="13827" max="13827" width="14.109375" style="36" customWidth="1"/>
    <col min="13828" max="13830" width="12.33203125" style="36" customWidth="1"/>
    <col min="13831" max="13831" width="14.6640625" style="36" customWidth="1"/>
    <col min="13832" max="14080" width="9" style="36"/>
    <col min="14081" max="14081" width="21.88671875" style="36" customWidth="1"/>
    <col min="14082" max="14082" width="12.33203125" style="36" customWidth="1"/>
    <col min="14083" max="14083" width="14.109375" style="36" customWidth="1"/>
    <col min="14084" max="14086" width="12.33203125" style="36" customWidth="1"/>
    <col min="14087" max="14087" width="14.6640625" style="36" customWidth="1"/>
    <col min="14088" max="14336" width="9" style="36"/>
    <col min="14337" max="14337" width="21.88671875" style="36" customWidth="1"/>
    <col min="14338" max="14338" width="12.33203125" style="36" customWidth="1"/>
    <col min="14339" max="14339" width="14.109375" style="36" customWidth="1"/>
    <col min="14340" max="14342" width="12.33203125" style="36" customWidth="1"/>
    <col min="14343" max="14343" width="14.6640625" style="36" customWidth="1"/>
    <col min="14344" max="14592" width="9" style="36"/>
    <col min="14593" max="14593" width="21.88671875" style="36" customWidth="1"/>
    <col min="14594" max="14594" width="12.33203125" style="36" customWidth="1"/>
    <col min="14595" max="14595" width="14.109375" style="36" customWidth="1"/>
    <col min="14596" max="14598" width="12.33203125" style="36" customWidth="1"/>
    <col min="14599" max="14599" width="14.6640625" style="36" customWidth="1"/>
    <col min="14600" max="14848" width="9" style="36"/>
    <col min="14849" max="14849" width="21.88671875" style="36" customWidth="1"/>
    <col min="14850" max="14850" width="12.33203125" style="36" customWidth="1"/>
    <col min="14851" max="14851" width="14.109375" style="36" customWidth="1"/>
    <col min="14852" max="14854" width="12.33203125" style="36" customWidth="1"/>
    <col min="14855" max="14855" width="14.6640625" style="36" customWidth="1"/>
    <col min="14856" max="15104" width="9" style="36"/>
    <col min="15105" max="15105" width="21.88671875" style="36" customWidth="1"/>
    <col min="15106" max="15106" width="12.33203125" style="36" customWidth="1"/>
    <col min="15107" max="15107" width="14.109375" style="36" customWidth="1"/>
    <col min="15108" max="15110" width="12.33203125" style="36" customWidth="1"/>
    <col min="15111" max="15111" width="14.6640625" style="36" customWidth="1"/>
    <col min="15112" max="15360" width="9" style="36"/>
    <col min="15361" max="15361" width="21.88671875" style="36" customWidth="1"/>
    <col min="15362" max="15362" width="12.33203125" style="36" customWidth="1"/>
    <col min="15363" max="15363" width="14.109375" style="36" customWidth="1"/>
    <col min="15364" max="15366" width="12.33203125" style="36" customWidth="1"/>
    <col min="15367" max="15367" width="14.6640625" style="36" customWidth="1"/>
    <col min="15368" max="15616" width="9" style="36"/>
    <col min="15617" max="15617" width="21.88671875" style="36" customWidth="1"/>
    <col min="15618" max="15618" width="12.33203125" style="36" customWidth="1"/>
    <col min="15619" max="15619" width="14.109375" style="36" customWidth="1"/>
    <col min="15620" max="15622" width="12.33203125" style="36" customWidth="1"/>
    <col min="15623" max="15623" width="14.6640625" style="36" customWidth="1"/>
    <col min="15624" max="15872" width="9" style="36"/>
    <col min="15873" max="15873" width="21.88671875" style="36" customWidth="1"/>
    <col min="15874" max="15874" width="12.33203125" style="36" customWidth="1"/>
    <col min="15875" max="15875" width="14.109375" style="36" customWidth="1"/>
    <col min="15876" max="15878" width="12.33203125" style="36" customWidth="1"/>
    <col min="15879" max="15879" width="14.6640625" style="36" customWidth="1"/>
    <col min="15880" max="16128" width="9" style="36"/>
    <col min="16129" max="16129" width="21.88671875" style="36" customWidth="1"/>
    <col min="16130" max="16130" width="12.33203125" style="36" customWidth="1"/>
    <col min="16131" max="16131" width="14.109375" style="36" customWidth="1"/>
    <col min="16132" max="16134" width="12.33203125" style="36" customWidth="1"/>
    <col min="16135" max="16135" width="14.6640625" style="36" customWidth="1"/>
    <col min="16136" max="16384" width="9" style="36"/>
  </cols>
  <sheetData>
    <row r="1" spans="1:7" ht="14.4">
      <c r="A1" s="302" t="s">
        <v>124</v>
      </c>
      <c r="B1" s="302"/>
      <c r="C1" s="302"/>
      <c r="D1" s="302"/>
      <c r="E1" s="302"/>
      <c r="F1" s="302"/>
      <c r="G1" s="302"/>
    </row>
    <row r="2" spans="1:7" ht="14.4">
      <c r="A2" s="132"/>
    </row>
    <row r="3" spans="1:7" ht="14.4">
      <c r="A3" s="301" t="s">
        <v>125</v>
      </c>
      <c r="B3" s="301"/>
      <c r="C3" s="301"/>
      <c r="D3" s="301"/>
      <c r="E3" s="301"/>
      <c r="F3" s="301"/>
      <c r="G3" s="301"/>
    </row>
    <row r="4" spans="1:7" ht="14.4">
      <c r="A4" s="132"/>
    </row>
    <row r="5" spans="1:7" ht="17.25" customHeight="1">
      <c r="E5" s="133" t="s">
        <v>126</v>
      </c>
      <c r="F5" s="303" t="str">
        <f>IF(経費支出管理表!H3="","",経費支出管理表!H3)</f>
        <v/>
      </c>
      <c r="G5" s="303"/>
    </row>
    <row r="6" spans="1:7" ht="17.25" customHeight="1">
      <c r="E6" s="133" t="s">
        <v>127</v>
      </c>
      <c r="F6" s="303" t="str">
        <f>IF(経費支出管理表!H4="","",経費支出管理表!H4)</f>
        <v/>
      </c>
      <c r="G6" s="303"/>
    </row>
    <row r="7" spans="1:7" ht="14.4">
      <c r="A7" s="132"/>
    </row>
    <row r="8" spans="1:7" ht="60.75" customHeight="1">
      <c r="A8" s="304" t="s">
        <v>208</v>
      </c>
      <c r="B8" s="304"/>
      <c r="C8" s="304"/>
      <c r="D8" s="304"/>
      <c r="E8" s="304"/>
      <c r="F8" s="304"/>
      <c r="G8" s="304"/>
    </row>
    <row r="9" spans="1:7" ht="14.4">
      <c r="A9" s="132"/>
    </row>
    <row r="10" spans="1:7" ht="14.4">
      <c r="A10" s="301" t="s">
        <v>128</v>
      </c>
      <c r="B10" s="301"/>
      <c r="C10" s="301"/>
      <c r="D10" s="301"/>
      <c r="E10" s="301"/>
      <c r="F10" s="301"/>
      <c r="G10" s="301"/>
    </row>
    <row r="11" spans="1:7" ht="14.4">
      <c r="A11" s="132"/>
    </row>
    <row r="12" spans="1:7" ht="14.4">
      <c r="A12" s="302" t="s">
        <v>129</v>
      </c>
      <c r="B12" s="302"/>
      <c r="C12" s="302"/>
      <c r="D12" s="302"/>
      <c r="E12" s="302"/>
      <c r="F12" s="302"/>
      <c r="G12" s="302"/>
    </row>
    <row r="13" spans="1:7" ht="14.4">
      <c r="A13" s="132"/>
    </row>
    <row r="14" spans="1:7" ht="14.4">
      <c r="A14" s="302" t="s">
        <v>130</v>
      </c>
      <c r="B14" s="302"/>
      <c r="C14" s="302"/>
      <c r="D14" s="302"/>
      <c r="E14" s="134" t="s">
        <v>131</v>
      </c>
      <c r="F14" s="134" t="s">
        <v>132</v>
      </c>
      <c r="G14" s="134"/>
    </row>
    <row r="15" spans="1:7" ht="14.4">
      <c r="A15" s="302" t="s">
        <v>133</v>
      </c>
      <c r="B15" s="302"/>
      <c r="C15" s="302"/>
      <c r="D15" s="302"/>
      <c r="E15" s="134" t="s">
        <v>131</v>
      </c>
      <c r="F15" s="134" t="s">
        <v>132</v>
      </c>
      <c r="G15" s="134"/>
    </row>
    <row r="16" spans="1:7" ht="14.4">
      <c r="A16" s="302" t="s">
        <v>134</v>
      </c>
      <c r="B16" s="302"/>
      <c r="C16" s="302"/>
      <c r="D16" s="302"/>
      <c r="E16" s="134" t="s">
        <v>131</v>
      </c>
      <c r="F16" s="134" t="s">
        <v>132</v>
      </c>
      <c r="G16" s="134"/>
    </row>
    <row r="17" spans="1:7" ht="14.4">
      <c r="A17" s="132"/>
    </row>
    <row r="18" spans="1:7" ht="14.4">
      <c r="A18" s="135"/>
      <c r="G18" s="36" t="s">
        <v>135</v>
      </c>
    </row>
    <row r="19" spans="1:7" ht="21.6">
      <c r="A19" s="136" t="s">
        <v>136</v>
      </c>
      <c r="B19" s="136" t="s">
        <v>137</v>
      </c>
      <c r="C19" s="136" t="s">
        <v>138</v>
      </c>
      <c r="D19" s="136" t="s">
        <v>139</v>
      </c>
      <c r="E19" s="136" t="s">
        <v>140</v>
      </c>
      <c r="F19" s="136" t="s">
        <v>141</v>
      </c>
      <c r="G19" s="136" t="s">
        <v>142</v>
      </c>
    </row>
    <row r="20" spans="1:7" ht="56.25" customHeight="1">
      <c r="A20" s="317"/>
      <c r="B20" s="318" t="str">
        <f>IF(A20="","",IF(別紙３支出内訳書!E29=0,"",別紙３支出内訳書!E29))</f>
        <v/>
      </c>
      <c r="C20" s="318" t="str">
        <f>IF(A20="","",IF(別紙３支出内訳書!E22=0,"",別紙３支出内訳書!E22))</f>
        <v/>
      </c>
      <c r="D20" s="318"/>
      <c r="E20" s="318"/>
      <c r="F20" s="318" t="str">
        <f>IF(A20="","",IF(C20="","",C20-B20))</f>
        <v/>
      </c>
      <c r="G20" s="318" t="str">
        <f>IF(A20="","",MAX(IF(F20="","",ROUNDUP((E20-F20)*(B20/C20),0)),0))</f>
        <v/>
      </c>
    </row>
    <row r="21" spans="1:7" ht="14.4">
      <c r="A21" s="132"/>
    </row>
    <row r="22" spans="1:7" ht="16.5" customHeight="1">
      <c r="A22" s="306" t="s">
        <v>143</v>
      </c>
      <c r="B22" s="306"/>
      <c r="C22" s="306"/>
      <c r="D22" s="306"/>
      <c r="E22" s="306"/>
      <c r="F22" s="306"/>
      <c r="G22" s="306"/>
    </row>
    <row r="23" spans="1:7" ht="16.5" customHeight="1">
      <c r="A23" s="306" t="s">
        <v>144</v>
      </c>
      <c r="B23" s="306"/>
      <c r="C23" s="306"/>
      <c r="D23" s="306"/>
      <c r="E23" s="306"/>
      <c r="F23" s="306"/>
      <c r="G23" s="306"/>
    </row>
    <row r="24" spans="1:7" ht="16.5" customHeight="1">
      <c r="A24" s="306" t="s">
        <v>145</v>
      </c>
      <c r="B24" s="306"/>
      <c r="C24" s="306"/>
      <c r="D24" s="306"/>
      <c r="E24" s="306"/>
      <c r="F24" s="306"/>
      <c r="G24" s="306"/>
    </row>
    <row r="25" spans="1:7" ht="16.5" customHeight="1">
      <c r="A25" s="306" t="s">
        <v>146</v>
      </c>
      <c r="B25" s="306"/>
      <c r="C25" s="306"/>
      <c r="D25" s="306"/>
      <c r="E25" s="306"/>
      <c r="F25" s="306"/>
      <c r="G25" s="306"/>
    </row>
    <row r="26" spans="1:7" ht="16.5" customHeight="1">
      <c r="A26" s="306" t="s">
        <v>147</v>
      </c>
      <c r="B26" s="306"/>
      <c r="C26" s="306"/>
      <c r="D26" s="306"/>
      <c r="E26" s="306"/>
      <c r="F26" s="306"/>
      <c r="G26" s="306"/>
    </row>
    <row r="27" spans="1:7" ht="16.5" customHeight="1">
      <c r="A27" s="137" t="s">
        <v>148</v>
      </c>
      <c r="B27" s="137"/>
      <c r="C27" s="137"/>
      <c r="D27" s="137"/>
      <c r="E27" s="137"/>
      <c r="F27" s="137"/>
      <c r="G27" s="137"/>
    </row>
    <row r="28" spans="1:7" ht="16.5" customHeight="1">
      <c r="A28" s="306" t="s">
        <v>149</v>
      </c>
      <c r="B28" s="306"/>
      <c r="C28" s="306"/>
      <c r="D28" s="306"/>
      <c r="E28" s="306"/>
      <c r="F28" s="306"/>
      <c r="G28" s="306"/>
    </row>
    <row r="29" spans="1:7" ht="16.5" customHeight="1">
      <c r="A29" s="306" t="s">
        <v>150</v>
      </c>
      <c r="B29" s="306"/>
      <c r="C29" s="306"/>
      <c r="D29" s="306"/>
      <c r="E29" s="306"/>
      <c r="F29" s="306"/>
      <c r="G29" s="306"/>
    </row>
    <row r="30" spans="1:7" ht="16.5" customHeight="1">
      <c r="A30" s="305" t="s">
        <v>151</v>
      </c>
      <c r="B30" s="305"/>
      <c r="C30" s="305"/>
      <c r="D30" s="305"/>
      <c r="E30" s="305"/>
      <c r="F30" s="305"/>
      <c r="G30" s="305"/>
    </row>
    <row r="31" spans="1:7" ht="16.5" customHeight="1">
      <c r="A31" s="306" t="s">
        <v>152</v>
      </c>
      <c r="B31" s="306"/>
      <c r="C31" s="306"/>
      <c r="D31" s="306"/>
      <c r="E31" s="306"/>
      <c r="F31" s="306"/>
      <c r="G31" s="306"/>
    </row>
    <row r="32" spans="1:7" ht="16.5" customHeight="1">
      <c r="A32" s="306" t="s">
        <v>153</v>
      </c>
      <c r="B32" s="306"/>
      <c r="C32" s="306"/>
      <c r="D32" s="306"/>
      <c r="E32" s="306"/>
      <c r="F32" s="306"/>
      <c r="G32" s="306"/>
    </row>
    <row r="33" spans="1:7" ht="16.5" customHeight="1">
      <c r="A33" s="306" t="s">
        <v>154</v>
      </c>
      <c r="B33" s="306"/>
      <c r="C33" s="306"/>
      <c r="D33" s="306"/>
      <c r="E33" s="306"/>
      <c r="F33" s="306"/>
      <c r="G33" s="306"/>
    </row>
    <row r="34" spans="1:7" ht="16.5" customHeight="1">
      <c r="A34" s="306" t="s">
        <v>155</v>
      </c>
      <c r="B34" s="306"/>
      <c r="C34" s="306"/>
      <c r="D34" s="306"/>
      <c r="E34" s="306"/>
      <c r="F34" s="306"/>
      <c r="G34" s="306"/>
    </row>
    <row r="35" spans="1:7" ht="16.5" customHeight="1">
      <c r="A35" s="306" t="s">
        <v>156</v>
      </c>
      <c r="B35" s="306"/>
      <c r="C35" s="306"/>
      <c r="D35" s="306"/>
      <c r="E35" s="306"/>
      <c r="F35" s="306"/>
      <c r="G35" s="306"/>
    </row>
    <row r="36" spans="1:7" ht="16.5" customHeight="1">
      <c r="A36" s="306" t="s">
        <v>157</v>
      </c>
      <c r="B36" s="306"/>
      <c r="C36" s="306"/>
      <c r="D36" s="306"/>
      <c r="E36" s="306"/>
      <c r="F36" s="306"/>
      <c r="G36" s="306"/>
    </row>
    <row r="37" spans="1:7" ht="16.5" customHeight="1">
      <c r="A37" s="306" t="s">
        <v>158</v>
      </c>
      <c r="B37" s="306"/>
      <c r="C37" s="306"/>
      <c r="D37" s="306"/>
      <c r="E37" s="306"/>
      <c r="F37" s="306"/>
      <c r="G37" s="306"/>
    </row>
  </sheetData>
  <sheetProtection sheet="1" objects="1" scenarios="1"/>
  <mergeCells count="25">
    <mergeCell ref="A37:G37"/>
    <mergeCell ref="A31:G31"/>
    <mergeCell ref="A32:G32"/>
    <mergeCell ref="A33:G33"/>
    <mergeCell ref="A34:G34"/>
    <mergeCell ref="A35:G35"/>
    <mergeCell ref="A36:G36"/>
    <mergeCell ref="A30:G30"/>
    <mergeCell ref="A12:G12"/>
    <mergeCell ref="A14:D14"/>
    <mergeCell ref="A15:D15"/>
    <mergeCell ref="A16:D16"/>
    <mergeCell ref="A22:G22"/>
    <mergeCell ref="A23:G23"/>
    <mergeCell ref="A24:G24"/>
    <mergeCell ref="A25:G25"/>
    <mergeCell ref="A26:G26"/>
    <mergeCell ref="A28:G28"/>
    <mergeCell ref="A29:G29"/>
    <mergeCell ref="A10:G10"/>
    <mergeCell ref="A1:G1"/>
    <mergeCell ref="A3:G3"/>
    <mergeCell ref="F5:G5"/>
    <mergeCell ref="F6:G6"/>
    <mergeCell ref="A8:G8"/>
  </mergeCells>
  <phoneticPr fontId="13"/>
  <conditionalFormatting sqref="A20:G20">
    <cfRule type="containsBlanks" dxfId="3" priority="1" stopIfTrue="1">
      <formula>LEN(TRIM(A20))=0</formula>
    </cfRule>
  </conditionalFormatting>
  <pageMargins left="0.7" right="0.7" top="0.75" bottom="0.75" header="0.3" footer="0.3"/>
  <pageSetup paperSize="9" scale="8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H23"/>
  <sheetViews>
    <sheetView showGridLines="0" view="pageBreakPreview" zoomScaleNormal="100" zoomScaleSheetLayoutView="100" workbookViewId="0">
      <selection activeCell="A14" sqref="A14:H14"/>
    </sheetView>
  </sheetViews>
  <sheetFormatPr defaultRowHeight="13.2"/>
  <cols>
    <col min="1" max="1" width="13.109375" customWidth="1"/>
    <col min="2" max="2" width="11.33203125" customWidth="1"/>
    <col min="3" max="6" width="10.44140625" customWidth="1"/>
    <col min="7" max="7" width="13.44140625" customWidth="1"/>
    <col min="8" max="8" width="10.44140625" customWidth="1"/>
    <col min="257" max="257" width="13.109375" customWidth="1"/>
    <col min="258" max="258" width="11.33203125" customWidth="1"/>
    <col min="259" max="262" width="10.44140625" customWidth="1"/>
    <col min="263" max="263" width="13.44140625" customWidth="1"/>
    <col min="264" max="264" width="10.44140625" customWidth="1"/>
    <col min="513" max="513" width="13.109375" customWidth="1"/>
    <col min="514" max="514" width="11.33203125" customWidth="1"/>
    <col min="515" max="518" width="10.44140625" customWidth="1"/>
    <col min="519" max="519" width="13.44140625" customWidth="1"/>
    <col min="520" max="520" width="10.44140625" customWidth="1"/>
    <col min="769" max="769" width="13.109375" customWidth="1"/>
    <col min="770" max="770" width="11.33203125" customWidth="1"/>
    <col min="771" max="774" width="10.44140625" customWidth="1"/>
    <col min="775" max="775" width="13.44140625" customWidth="1"/>
    <col min="776" max="776" width="10.44140625" customWidth="1"/>
    <col min="1025" max="1025" width="13.109375" customWidth="1"/>
    <col min="1026" max="1026" width="11.33203125" customWidth="1"/>
    <col min="1027" max="1030" width="10.44140625" customWidth="1"/>
    <col min="1031" max="1031" width="13.44140625" customWidth="1"/>
    <col min="1032" max="1032" width="10.44140625" customWidth="1"/>
    <col min="1281" max="1281" width="13.109375" customWidth="1"/>
    <col min="1282" max="1282" width="11.33203125" customWidth="1"/>
    <col min="1283" max="1286" width="10.44140625" customWidth="1"/>
    <col min="1287" max="1287" width="13.44140625" customWidth="1"/>
    <col min="1288" max="1288" width="10.44140625" customWidth="1"/>
    <col min="1537" max="1537" width="13.109375" customWidth="1"/>
    <col min="1538" max="1538" width="11.33203125" customWidth="1"/>
    <col min="1539" max="1542" width="10.44140625" customWidth="1"/>
    <col min="1543" max="1543" width="13.44140625" customWidth="1"/>
    <col min="1544" max="1544" width="10.44140625" customWidth="1"/>
    <col min="1793" max="1793" width="13.109375" customWidth="1"/>
    <col min="1794" max="1794" width="11.33203125" customWidth="1"/>
    <col min="1795" max="1798" width="10.44140625" customWidth="1"/>
    <col min="1799" max="1799" width="13.44140625" customWidth="1"/>
    <col min="1800" max="1800" width="10.44140625" customWidth="1"/>
    <col min="2049" max="2049" width="13.109375" customWidth="1"/>
    <col min="2050" max="2050" width="11.33203125" customWidth="1"/>
    <col min="2051" max="2054" width="10.44140625" customWidth="1"/>
    <col min="2055" max="2055" width="13.44140625" customWidth="1"/>
    <col min="2056" max="2056" width="10.44140625" customWidth="1"/>
    <col min="2305" max="2305" width="13.109375" customWidth="1"/>
    <col min="2306" max="2306" width="11.33203125" customWidth="1"/>
    <col min="2307" max="2310" width="10.44140625" customWidth="1"/>
    <col min="2311" max="2311" width="13.44140625" customWidth="1"/>
    <col min="2312" max="2312" width="10.44140625" customWidth="1"/>
    <col min="2561" max="2561" width="13.109375" customWidth="1"/>
    <col min="2562" max="2562" width="11.33203125" customWidth="1"/>
    <col min="2563" max="2566" width="10.44140625" customWidth="1"/>
    <col min="2567" max="2567" width="13.44140625" customWidth="1"/>
    <col min="2568" max="2568" width="10.44140625" customWidth="1"/>
    <col min="2817" max="2817" width="13.109375" customWidth="1"/>
    <col min="2818" max="2818" width="11.33203125" customWidth="1"/>
    <col min="2819" max="2822" width="10.44140625" customWidth="1"/>
    <col min="2823" max="2823" width="13.44140625" customWidth="1"/>
    <col min="2824" max="2824" width="10.44140625" customWidth="1"/>
    <col min="3073" max="3073" width="13.109375" customWidth="1"/>
    <col min="3074" max="3074" width="11.33203125" customWidth="1"/>
    <col min="3075" max="3078" width="10.44140625" customWidth="1"/>
    <col min="3079" max="3079" width="13.44140625" customWidth="1"/>
    <col min="3080" max="3080" width="10.44140625" customWidth="1"/>
    <col min="3329" max="3329" width="13.109375" customWidth="1"/>
    <col min="3330" max="3330" width="11.33203125" customWidth="1"/>
    <col min="3331" max="3334" width="10.44140625" customWidth="1"/>
    <col min="3335" max="3335" width="13.44140625" customWidth="1"/>
    <col min="3336" max="3336" width="10.44140625" customWidth="1"/>
    <col min="3585" max="3585" width="13.109375" customWidth="1"/>
    <col min="3586" max="3586" width="11.33203125" customWidth="1"/>
    <col min="3587" max="3590" width="10.44140625" customWidth="1"/>
    <col min="3591" max="3591" width="13.44140625" customWidth="1"/>
    <col min="3592" max="3592" width="10.44140625" customWidth="1"/>
    <col min="3841" max="3841" width="13.109375" customWidth="1"/>
    <col min="3842" max="3842" width="11.33203125" customWidth="1"/>
    <col min="3843" max="3846" width="10.44140625" customWidth="1"/>
    <col min="3847" max="3847" width="13.44140625" customWidth="1"/>
    <col min="3848" max="3848" width="10.44140625" customWidth="1"/>
    <col min="4097" max="4097" width="13.109375" customWidth="1"/>
    <col min="4098" max="4098" width="11.33203125" customWidth="1"/>
    <col min="4099" max="4102" width="10.44140625" customWidth="1"/>
    <col min="4103" max="4103" width="13.44140625" customWidth="1"/>
    <col min="4104" max="4104" width="10.44140625" customWidth="1"/>
    <col min="4353" max="4353" width="13.109375" customWidth="1"/>
    <col min="4354" max="4354" width="11.33203125" customWidth="1"/>
    <col min="4355" max="4358" width="10.44140625" customWidth="1"/>
    <col min="4359" max="4359" width="13.44140625" customWidth="1"/>
    <col min="4360" max="4360" width="10.44140625" customWidth="1"/>
    <col min="4609" max="4609" width="13.109375" customWidth="1"/>
    <col min="4610" max="4610" width="11.33203125" customWidth="1"/>
    <col min="4611" max="4614" width="10.44140625" customWidth="1"/>
    <col min="4615" max="4615" width="13.44140625" customWidth="1"/>
    <col min="4616" max="4616" width="10.44140625" customWidth="1"/>
    <col min="4865" max="4865" width="13.109375" customWidth="1"/>
    <col min="4866" max="4866" width="11.33203125" customWidth="1"/>
    <col min="4867" max="4870" width="10.44140625" customWidth="1"/>
    <col min="4871" max="4871" width="13.44140625" customWidth="1"/>
    <col min="4872" max="4872" width="10.44140625" customWidth="1"/>
    <col min="5121" max="5121" width="13.109375" customWidth="1"/>
    <col min="5122" max="5122" width="11.33203125" customWidth="1"/>
    <col min="5123" max="5126" width="10.44140625" customWidth="1"/>
    <col min="5127" max="5127" width="13.44140625" customWidth="1"/>
    <col min="5128" max="5128" width="10.44140625" customWidth="1"/>
    <col min="5377" max="5377" width="13.109375" customWidth="1"/>
    <col min="5378" max="5378" width="11.33203125" customWidth="1"/>
    <col min="5379" max="5382" width="10.44140625" customWidth="1"/>
    <col min="5383" max="5383" width="13.44140625" customWidth="1"/>
    <col min="5384" max="5384" width="10.44140625" customWidth="1"/>
    <col min="5633" max="5633" width="13.109375" customWidth="1"/>
    <col min="5634" max="5634" width="11.33203125" customWidth="1"/>
    <col min="5635" max="5638" width="10.44140625" customWidth="1"/>
    <col min="5639" max="5639" width="13.44140625" customWidth="1"/>
    <col min="5640" max="5640" width="10.44140625" customWidth="1"/>
    <col min="5889" max="5889" width="13.109375" customWidth="1"/>
    <col min="5890" max="5890" width="11.33203125" customWidth="1"/>
    <col min="5891" max="5894" width="10.44140625" customWidth="1"/>
    <col min="5895" max="5895" width="13.44140625" customWidth="1"/>
    <col min="5896" max="5896" width="10.44140625" customWidth="1"/>
    <col min="6145" max="6145" width="13.109375" customWidth="1"/>
    <col min="6146" max="6146" width="11.33203125" customWidth="1"/>
    <col min="6147" max="6150" width="10.44140625" customWidth="1"/>
    <col min="6151" max="6151" width="13.44140625" customWidth="1"/>
    <col min="6152" max="6152" width="10.44140625" customWidth="1"/>
    <col min="6401" max="6401" width="13.109375" customWidth="1"/>
    <col min="6402" max="6402" width="11.33203125" customWidth="1"/>
    <col min="6403" max="6406" width="10.44140625" customWidth="1"/>
    <col min="6407" max="6407" width="13.44140625" customWidth="1"/>
    <col min="6408" max="6408" width="10.44140625" customWidth="1"/>
    <col min="6657" max="6657" width="13.109375" customWidth="1"/>
    <col min="6658" max="6658" width="11.33203125" customWidth="1"/>
    <col min="6659" max="6662" width="10.44140625" customWidth="1"/>
    <col min="6663" max="6663" width="13.44140625" customWidth="1"/>
    <col min="6664" max="6664" width="10.44140625" customWidth="1"/>
    <col min="6913" max="6913" width="13.109375" customWidth="1"/>
    <col min="6914" max="6914" width="11.33203125" customWidth="1"/>
    <col min="6915" max="6918" width="10.44140625" customWidth="1"/>
    <col min="6919" max="6919" width="13.44140625" customWidth="1"/>
    <col min="6920" max="6920" width="10.44140625" customWidth="1"/>
    <col min="7169" max="7169" width="13.109375" customWidth="1"/>
    <col min="7170" max="7170" width="11.33203125" customWidth="1"/>
    <col min="7171" max="7174" width="10.44140625" customWidth="1"/>
    <col min="7175" max="7175" width="13.44140625" customWidth="1"/>
    <col min="7176" max="7176" width="10.44140625" customWidth="1"/>
    <col min="7425" max="7425" width="13.109375" customWidth="1"/>
    <col min="7426" max="7426" width="11.33203125" customWidth="1"/>
    <col min="7427" max="7430" width="10.44140625" customWidth="1"/>
    <col min="7431" max="7431" width="13.44140625" customWidth="1"/>
    <col min="7432" max="7432" width="10.44140625" customWidth="1"/>
    <col min="7681" max="7681" width="13.109375" customWidth="1"/>
    <col min="7682" max="7682" width="11.33203125" customWidth="1"/>
    <col min="7683" max="7686" width="10.44140625" customWidth="1"/>
    <col min="7687" max="7687" width="13.44140625" customWidth="1"/>
    <col min="7688" max="7688" width="10.44140625" customWidth="1"/>
    <col min="7937" max="7937" width="13.109375" customWidth="1"/>
    <col min="7938" max="7938" width="11.33203125" customWidth="1"/>
    <col min="7939" max="7942" width="10.44140625" customWidth="1"/>
    <col min="7943" max="7943" width="13.44140625" customWidth="1"/>
    <col min="7944" max="7944" width="10.44140625" customWidth="1"/>
    <col min="8193" max="8193" width="13.109375" customWidth="1"/>
    <col min="8194" max="8194" width="11.33203125" customWidth="1"/>
    <col min="8195" max="8198" width="10.44140625" customWidth="1"/>
    <col min="8199" max="8199" width="13.44140625" customWidth="1"/>
    <col min="8200" max="8200" width="10.44140625" customWidth="1"/>
    <col min="8449" max="8449" width="13.109375" customWidth="1"/>
    <col min="8450" max="8450" width="11.33203125" customWidth="1"/>
    <col min="8451" max="8454" width="10.44140625" customWidth="1"/>
    <col min="8455" max="8455" width="13.44140625" customWidth="1"/>
    <col min="8456" max="8456" width="10.44140625" customWidth="1"/>
    <col min="8705" max="8705" width="13.109375" customWidth="1"/>
    <col min="8706" max="8706" width="11.33203125" customWidth="1"/>
    <col min="8707" max="8710" width="10.44140625" customWidth="1"/>
    <col min="8711" max="8711" width="13.44140625" customWidth="1"/>
    <col min="8712" max="8712" width="10.44140625" customWidth="1"/>
    <col min="8961" max="8961" width="13.109375" customWidth="1"/>
    <col min="8962" max="8962" width="11.33203125" customWidth="1"/>
    <col min="8963" max="8966" width="10.44140625" customWidth="1"/>
    <col min="8967" max="8967" width="13.44140625" customWidth="1"/>
    <col min="8968" max="8968" width="10.44140625" customWidth="1"/>
    <col min="9217" max="9217" width="13.109375" customWidth="1"/>
    <col min="9218" max="9218" width="11.33203125" customWidth="1"/>
    <col min="9219" max="9222" width="10.44140625" customWidth="1"/>
    <col min="9223" max="9223" width="13.44140625" customWidth="1"/>
    <col min="9224" max="9224" width="10.44140625" customWidth="1"/>
    <col min="9473" max="9473" width="13.109375" customWidth="1"/>
    <col min="9474" max="9474" width="11.33203125" customWidth="1"/>
    <col min="9475" max="9478" width="10.44140625" customWidth="1"/>
    <col min="9479" max="9479" width="13.44140625" customWidth="1"/>
    <col min="9480" max="9480" width="10.44140625" customWidth="1"/>
    <col min="9729" max="9729" width="13.109375" customWidth="1"/>
    <col min="9730" max="9730" width="11.33203125" customWidth="1"/>
    <col min="9731" max="9734" width="10.44140625" customWidth="1"/>
    <col min="9735" max="9735" width="13.44140625" customWidth="1"/>
    <col min="9736" max="9736" width="10.44140625" customWidth="1"/>
    <col min="9985" max="9985" width="13.109375" customWidth="1"/>
    <col min="9986" max="9986" width="11.33203125" customWidth="1"/>
    <col min="9987" max="9990" width="10.44140625" customWidth="1"/>
    <col min="9991" max="9991" width="13.44140625" customWidth="1"/>
    <col min="9992" max="9992" width="10.44140625" customWidth="1"/>
    <col min="10241" max="10241" width="13.109375" customWidth="1"/>
    <col min="10242" max="10242" width="11.33203125" customWidth="1"/>
    <col min="10243" max="10246" width="10.44140625" customWidth="1"/>
    <col min="10247" max="10247" width="13.44140625" customWidth="1"/>
    <col min="10248" max="10248" width="10.44140625" customWidth="1"/>
    <col min="10497" max="10497" width="13.109375" customWidth="1"/>
    <col min="10498" max="10498" width="11.33203125" customWidth="1"/>
    <col min="10499" max="10502" width="10.44140625" customWidth="1"/>
    <col min="10503" max="10503" width="13.44140625" customWidth="1"/>
    <col min="10504" max="10504" width="10.44140625" customWidth="1"/>
    <col min="10753" max="10753" width="13.109375" customWidth="1"/>
    <col min="10754" max="10754" width="11.33203125" customWidth="1"/>
    <col min="10755" max="10758" width="10.44140625" customWidth="1"/>
    <col min="10759" max="10759" width="13.44140625" customWidth="1"/>
    <col min="10760" max="10760" width="10.44140625" customWidth="1"/>
    <col min="11009" max="11009" width="13.109375" customWidth="1"/>
    <col min="11010" max="11010" width="11.33203125" customWidth="1"/>
    <col min="11011" max="11014" width="10.44140625" customWidth="1"/>
    <col min="11015" max="11015" width="13.44140625" customWidth="1"/>
    <col min="11016" max="11016" width="10.44140625" customWidth="1"/>
    <col min="11265" max="11265" width="13.109375" customWidth="1"/>
    <col min="11266" max="11266" width="11.33203125" customWidth="1"/>
    <col min="11267" max="11270" width="10.44140625" customWidth="1"/>
    <col min="11271" max="11271" width="13.44140625" customWidth="1"/>
    <col min="11272" max="11272" width="10.44140625" customWidth="1"/>
    <col min="11521" max="11521" width="13.109375" customWidth="1"/>
    <col min="11522" max="11522" width="11.33203125" customWidth="1"/>
    <col min="11523" max="11526" width="10.44140625" customWidth="1"/>
    <col min="11527" max="11527" width="13.44140625" customWidth="1"/>
    <col min="11528" max="11528" width="10.44140625" customWidth="1"/>
    <col min="11777" max="11777" width="13.109375" customWidth="1"/>
    <col min="11778" max="11778" width="11.33203125" customWidth="1"/>
    <col min="11779" max="11782" width="10.44140625" customWidth="1"/>
    <col min="11783" max="11783" width="13.44140625" customWidth="1"/>
    <col min="11784" max="11784" width="10.44140625" customWidth="1"/>
    <col min="12033" max="12033" width="13.109375" customWidth="1"/>
    <col min="12034" max="12034" width="11.33203125" customWidth="1"/>
    <col min="12035" max="12038" width="10.44140625" customWidth="1"/>
    <col min="12039" max="12039" width="13.44140625" customWidth="1"/>
    <col min="12040" max="12040" width="10.44140625" customWidth="1"/>
    <col min="12289" max="12289" width="13.109375" customWidth="1"/>
    <col min="12290" max="12290" width="11.33203125" customWidth="1"/>
    <col min="12291" max="12294" width="10.44140625" customWidth="1"/>
    <col min="12295" max="12295" width="13.44140625" customWidth="1"/>
    <col min="12296" max="12296" width="10.44140625" customWidth="1"/>
    <col min="12545" max="12545" width="13.109375" customWidth="1"/>
    <col min="12546" max="12546" width="11.33203125" customWidth="1"/>
    <col min="12547" max="12550" width="10.44140625" customWidth="1"/>
    <col min="12551" max="12551" width="13.44140625" customWidth="1"/>
    <col min="12552" max="12552" width="10.44140625" customWidth="1"/>
    <col min="12801" max="12801" width="13.109375" customWidth="1"/>
    <col min="12802" max="12802" width="11.33203125" customWidth="1"/>
    <col min="12803" max="12806" width="10.44140625" customWidth="1"/>
    <col min="12807" max="12807" width="13.44140625" customWidth="1"/>
    <col min="12808" max="12808" width="10.44140625" customWidth="1"/>
    <col min="13057" max="13057" width="13.109375" customWidth="1"/>
    <col min="13058" max="13058" width="11.33203125" customWidth="1"/>
    <col min="13059" max="13062" width="10.44140625" customWidth="1"/>
    <col min="13063" max="13063" width="13.44140625" customWidth="1"/>
    <col min="13064" max="13064" width="10.44140625" customWidth="1"/>
    <col min="13313" max="13313" width="13.109375" customWidth="1"/>
    <col min="13314" max="13314" width="11.33203125" customWidth="1"/>
    <col min="13315" max="13318" width="10.44140625" customWidth="1"/>
    <col min="13319" max="13319" width="13.44140625" customWidth="1"/>
    <col min="13320" max="13320" width="10.44140625" customWidth="1"/>
    <col min="13569" max="13569" width="13.109375" customWidth="1"/>
    <col min="13570" max="13570" width="11.33203125" customWidth="1"/>
    <col min="13571" max="13574" width="10.44140625" customWidth="1"/>
    <col min="13575" max="13575" width="13.44140625" customWidth="1"/>
    <col min="13576" max="13576" width="10.44140625" customWidth="1"/>
    <col min="13825" max="13825" width="13.109375" customWidth="1"/>
    <col min="13826" max="13826" width="11.33203125" customWidth="1"/>
    <col min="13827" max="13830" width="10.44140625" customWidth="1"/>
    <col min="13831" max="13831" width="13.44140625" customWidth="1"/>
    <col min="13832" max="13832" width="10.44140625" customWidth="1"/>
    <col min="14081" max="14081" width="13.109375" customWidth="1"/>
    <col min="14082" max="14082" width="11.33203125" customWidth="1"/>
    <col min="14083" max="14086" width="10.44140625" customWidth="1"/>
    <col min="14087" max="14087" width="13.44140625" customWidth="1"/>
    <col min="14088" max="14088" width="10.44140625" customWidth="1"/>
    <col min="14337" max="14337" width="13.109375" customWidth="1"/>
    <col min="14338" max="14338" width="11.33203125" customWidth="1"/>
    <col min="14339" max="14342" width="10.44140625" customWidth="1"/>
    <col min="14343" max="14343" width="13.44140625" customWidth="1"/>
    <col min="14344" max="14344" width="10.44140625" customWidth="1"/>
    <col min="14593" max="14593" width="13.109375" customWidth="1"/>
    <col min="14594" max="14594" width="11.33203125" customWidth="1"/>
    <col min="14595" max="14598" width="10.44140625" customWidth="1"/>
    <col min="14599" max="14599" width="13.44140625" customWidth="1"/>
    <col min="14600" max="14600" width="10.44140625" customWidth="1"/>
    <col min="14849" max="14849" width="13.109375" customWidth="1"/>
    <col min="14850" max="14850" width="11.33203125" customWidth="1"/>
    <col min="14851" max="14854" width="10.44140625" customWidth="1"/>
    <col min="14855" max="14855" width="13.44140625" customWidth="1"/>
    <col min="14856" max="14856" width="10.44140625" customWidth="1"/>
    <col min="15105" max="15105" width="13.109375" customWidth="1"/>
    <col min="15106" max="15106" width="11.33203125" customWidth="1"/>
    <col min="15107" max="15110" width="10.44140625" customWidth="1"/>
    <col min="15111" max="15111" width="13.44140625" customWidth="1"/>
    <col min="15112" max="15112" width="10.44140625" customWidth="1"/>
    <col min="15361" max="15361" width="13.109375" customWidth="1"/>
    <col min="15362" max="15362" width="11.33203125" customWidth="1"/>
    <col min="15363" max="15366" width="10.44140625" customWidth="1"/>
    <col min="15367" max="15367" width="13.44140625" customWidth="1"/>
    <col min="15368" max="15368" width="10.44140625" customWidth="1"/>
    <col min="15617" max="15617" width="13.109375" customWidth="1"/>
    <col min="15618" max="15618" width="11.33203125" customWidth="1"/>
    <col min="15619" max="15622" width="10.44140625" customWidth="1"/>
    <col min="15623" max="15623" width="13.44140625" customWidth="1"/>
    <col min="15624" max="15624" width="10.44140625" customWidth="1"/>
    <col min="15873" max="15873" width="13.109375" customWidth="1"/>
    <col min="15874" max="15874" width="11.33203125" customWidth="1"/>
    <col min="15875" max="15878" width="10.44140625" customWidth="1"/>
    <col min="15879" max="15879" width="13.44140625" customWidth="1"/>
    <col min="15880" max="15880" width="10.44140625" customWidth="1"/>
    <col min="16129" max="16129" width="13.109375" customWidth="1"/>
    <col min="16130" max="16130" width="11.33203125" customWidth="1"/>
    <col min="16131" max="16134" width="10.44140625" customWidth="1"/>
    <col min="16135" max="16135" width="13.44140625" customWidth="1"/>
    <col min="16136" max="16136" width="10.44140625" customWidth="1"/>
  </cols>
  <sheetData>
    <row r="1" spans="1:8" ht="19.2">
      <c r="A1" s="307"/>
      <c r="B1" s="307"/>
      <c r="C1" s="307"/>
      <c r="D1" s="307"/>
      <c r="E1" s="307"/>
      <c r="F1" s="307"/>
      <c r="G1" s="307"/>
      <c r="H1" s="307"/>
    </row>
    <row r="2" spans="1:8" ht="14.4">
      <c r="A2" s="302" t="s">
        <v>163</v>
      </c>
      <c r="B2" s="302"/>
      <c r="C2" s="302"/>
      <c r="D2" s="302"/>
      <c r="E2" s="302"/>
      <c r="F2" s="302"/>
      <c r="G2" s="302"/>
      <c r="H2" s="302"/>
    </row>
    <row r="3" spans="1:8" ht="14.4">
      <c r="A3" s="132"/>
    </row>
    <row r="4" spans="1:8" ht="14.4">
      <c r="A4" s="308" t="s">
        <v>164</v>
      </c>
      <c r="B4" s="308"/>
      <c r="C4" s="308"/>
      <c r="D4" s="308"/>
      <c r="E4" s="308"/>
      <c r="F4" s="308"/>
      <c r="G4" s="308"/>
      <c r="H4" s="308"/>
    </row>
    <row r="6" spans="1:8" s="36" customFormat="1" ht="17.25" customHeight="1">
      <c r="F6" s="133" t="s">
        <v>126</v>
      </c>
      <c r="G6" s="309" t="str">
        <f>IF(経費支出管理表!H3="","",経費支出管理表!H3)</f>
        <v/>
      </c>
      <c r="H6" s="309"/>
    </row>
    <row r="7" spans="1:8" s="36" customFormat="1" ht="17.25" customHeight="1">
      <c r="F7" s="133" t="s">
        <v>127</v>
      </c>
      <c r="G7" s="309" t="str">
        <f>IF(経費支出管理表!H4="","",経費支出管理表!H4)</f>
        <v/>
      </c>
      <c r="H7" s="309"/>
    </row>
    <row r="8" spans="1:8" ht="14.4">
      <c r="A8" s="132"/>
    </row>
    <row r="9" spans="1:8">
      <c r="A9" s="140"/>
    </row>
    <row r="10" spans="1:8">
      <c r="A10" s="140"/>
    </row>
    <row r="11" spans="1:8" ht="14.4">
      <c r="A11" s="132"/>
    </row>
    <row r="12" spans="1:8" ht="14.4">
      <c r="H12" s="141" t="s">
        <v>20</v>
      </c>
    </row>
    <row r="13" spans="1:8" ht="28.8">
      <c r="A13" s="142" t="s">
        <v>165</v>
      </c>
      <c r="B13" s="143" t="s">
        <v>166</v>
      </c>
      <c r="C13" s="143" t="s">
        <v>167</v>
      </c>
      <c r="D13" s="143" t="s">
        <v>168</v>
      </c>
      <c r="E13" s="143" t="s">
        <v>169</v>
      </c>
      <c r="F13" s="143" t="s">
        <v>170</v>
      </c>
      <c r="G13" s="143" t="s">
        <v>171</v>
      </c>
      <c r="H13" s="143" t="s">
        <v>172</v>
      </c>
    </row>
    <row r="14" spans="1:8" ht="108.6" customHeight="1">
      <c r="A14" s="319"/>
      <c r="B14" s="319"/>
      <c r="C14" s="319"/>
      <c r="D14" s="320"/>
      <c r="E14" s="321" t="str">
        <f>IF((C14*D14)&lt;&gt;0,(C14*D14),"")</f>
        <v/>
      </c>
      <c r="F14" s="322"/>
      <c r="G14" s="319"/>
      <c r="H14" s="319"/>
    </row>
    <row r="15" spans="1:8" ht="14.4">
      <c r="A15" s="132"/>
    </row>
    <row r="16" spans="1:8" ht="14.4">
      <c r="A16" s="302" t="s">
        <v>211</v>
      </c>
      <c r="B16" s="302"/>
      <c r="C16" s="302"/>
      <c r="D16" s="302"/>
      <c r="E16" s="302"/>
      <c r="F16" s="302"/>
      <c r="G16" s="302"/>
      <c r="H16" s="302"/>
    </row>
    <row r="17" spans="1:8" ht="14.4">
      <c r="A17" s="302" t="s">
        <v>212</v>
      </c>
      <c r="B17" s="302"/>
      <c r="C17" s="302"/>
      <c r="D17" s="302"/>
      <c r="E17" s="302"/>
      <c r="F17" s="302"/>
      <c r="G17" s="302"/>
      <c r="H17" s="302"/>
    </row>
    <row r="18" spans="1:8" ht="14.4">
      <c r="A18" s="302" t="s">
        <v>173</v>
      </c>
      <c r="B18" s="302"/>
      <c r="C18" s="302"/>
      <c r="D18" s="302"/>
      <c r="E18" s="302"/>
      <c r="F18" s="302"/>
      <c r="G18" s="302"/>
      <c r="H18" s="302"/>
    </row>
    <row r="19" spans="1:8" ht="14.4">
      <c r="A19" s="302" t="s">
        <v>174</v>
      </c>
      <c r="B19" s="302"/>
      <c r="C19" s="302"/>
      <c r="D19" s="302"/>
      <c r="E19" s="302"/>
      <c r="F19" s="302"/>
      <c r="G19" s="302"/>
      <c r="H19" s="302"/>
    </row>
    <row r="20" spans="1:8" ht="14.4">
      <c r="A20" s="302" t="s">
        <v>175</v>
      </c>
      <c r="B20" s="302"/>
      <c r="C20" s="302"/>
      <c r="D20" s="302"/>
      <c r="E20" s="302"/>
      <c r="F20" s="302"/>
      <c r="G20" s="302"/>
      <c r="H20" s="302"/>
    </row>
    <row r="21" spans="1:8" ht="14.4">
      <c r="A21" s="302"/>
      <c r="B21" s="302"/>
      <c r="C21" s="302"/>
      <c r="D21" s="302"/>
      <c r="E21" s="302"/>
      <c r="F21" s="302"/>
      <c r="G21" s="302"/>
      <c r="H21" s="302"/>
    </row>
    <row r="22" spans="1:8" ht="14.4">
      <c r="A22" s="302"/>
      <c r="B22" s="302"/>
      <c r="C22" s="302"/>
      <c r="D22" s="302"/>
      <c r="E22" s="302"/>
      <c r="F22" s="302"/>
      <c r="G22" s="302"/>
      <c r="H22" s="302"/>
    </row>
    <row r="23" spans="1:8" ht="14.4">
      <c r="A23" s="132"/>
    </row>
  </sheetData>
  <sheetProtection sheet="1" objects="1" scenarios="1"/>
  <mergeCells count="12">
    <mergeCell ref="A22:H22"/>
    <mergeCell ref="A17:H17"/>
    <mergeCell ref="A18:H18"/>
    <mergeCell ref="A19:H19"/>
    <mergeCell ref="A20:H20"/>
    <mergeCell ref="A21:H21"/>
    <mergeCell ref="A16:H16"/>
    <mergeCell ref="A1:H1"/>
    <mergeCell ref="A2:H2"/>
    <mergeCell ref="A4:H4"/>
    <mergeCell ref="G6:H6"/>
    <mergeCell ref="G7:H7"/>
  </mergeCells>
  <phoneticPr fontId="13"/>
  <pageMargins left="0.7" right="0.7" top="0.75" bottom="0.75" header="0.3" footer="0.3"/>
  <pageSetup paperSize="9" scale="90" orientation="portrait"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K43"/>
  <sheetViews>
    <sheetView showGridLines="0" view="pageBreakPreview" topLeftCell="A16" zoomScaleNormal="100" zoomScaleSheetLayoutView="100" workbookViewId="0">
      <selection activeCell="A30" sqref="A30:G30"/>
    </sheetView>
  </sheetViews>
  <sheetFormatPr defaultRowHeight="13.2"/>
  <cols>
    <col min="1" max="1" width="3" customWidth="1"/>
    <col min="2" max="2" width="27.109375" customWidth="1"/>
    <col min="3" max="3" width="18.88671875" customWidth="1"/>
    <col min="4" max="4" width="10.109375" customWidth="1"/>
    <col min="5" max="5" width="7.109375" customWidth="1"/>
    <col min="6" max="6" width="17" customWidth="1"/>
    <col min="7" max="7" width="6" customWidth="1"/>
    <col min="257" max="257" width="3" customWidth="1"/>
    <col min="258" max="258" width="27.109375" customWidth="1"/>
    <col min="259" max="259" width="18.88671875" customWidth="1"/>
    <col min="260" max="260" width="10.109375" customWidth="1"/>
    <col min="261" max="261" width="7.109375" customWidth="1"/>
    <col min="262" max="262" width="17" customWidth="1"/>
    <col min="263" max="263" width="6" customWidth="1"/>
    <col min="513" max="513" width="3" customWidth="1"/>
    <col min="514" max="514" width="27.109375" customWidth="1"/>
    <col min="515" max="515" width="18.88671875" customWidth="1"/>
    <col min="516" max="516" width="10.109375" customWidth="1"/>
    <col min="517" max="517" width="7.109375" customWidth="1"/>
    <col min="518" max="518" width="17" customWidth="1"/>
    <col min="519" max="519" width="6" customWidth="1"/>
    <col min="769" max="769" width="3" customWidth="1"/>
    <col min="770" max="770" width="27.109375" customWidth="1"/>
    <col min="771" max="771" width="18.88671875" customWidth="1"/>
    <col min="772" max="772" width="10.109375" customWidth="1"/>
    <col min="773" max="773" width="7.109375" customWidth="1"/>
    <col min="774" max="774" width="17" customWidth="1"/>
    <col min="775" max="775" width="6" customWidth="1"/>
    <col min="1025" max="1025" width="3" customWidth="1"/>
    <col min="1026" max="1026" width="27.109375" customWidth="1"/>
    <col min="1027" max="1027" width="18.88671875" customWidth="1"/>
    <col min="1028" max="1028" width="10.109375" customWidth="1"/>
    <col min="1029" max="1029" width="7.109375" customWidth="1"/>
    <col min="1030" max="1030" width="17" customWidth="1"/>
    <col min="1031" max="1031" width="6" customWidth="1"/>
    <col min="1281" max="1281" width="3" customWidth="1"/>
    <col min="1282" max="1282" width="27.109375" customWidth="1"/>
    <col min="1283" max="1283" width="18.88671875" customWidth="1"/>
    <col min="1284" max="1284" width="10.109375" customWidth="1"/>
    <col min="1285" max="1285" width="7.109375" customWidth="1"/>
    <col min="1286" max="1286" width="17" customWidth="1"/>
    <col min="1287" max="1287" width="6" customWidth="1"/>
    <col min="1537" max="1537" width="3" customWidth="1"/>
    <col min="1538" max="1538" width="27.109375" customWidth="1"/>
    <col min="1539" max="1539" width="18.88671875" customWidth="1"/>
    <col min="1540" max="1540" width="10.109375" customWidth="1"/>
    <col min="1541" max="1541" width="7.109375" customWidth="1"/>
    <col min="1542" max="1542" width="17" customWidth="1"/>
    <col min="1543" max="1543" width="6" customWidth="1"/>
    <col min="1793" max="1793" width="3" customWidth="1"/>
    <col min="1794" max="1794" width="27.109375" customWidth="1"/>
    <col min="1795" max="1795" width="18.88671875" customWidth="1"/>
    <col min="1796" max="1796" width="10.109375" customWidth="1"/>
    <col min="1797" max="1797" width="7.109375" customWidth="1"/>
    <col min="1798" max="1798" width="17" customWidth="1"/>
    <col min="1799" max="1799" width="6" customWidth="1"/>
    <col min="2049" max="2049" width="3" customWidth="1"/>
    <col min="2050" max="2050" width="27.109375" customWidth="1"/>
    <col min="2051" max="2051" width="18.88671875" customWidth="1"/>
    <col min="2052" max="2052" width="10.109375" customWidth="1"/>
    <col min="2053" max="2053" width="7.109375" customWidth="1"/>
    <col min="2054" max="2054" width="17" customWidth="1"/>
    <col min="2055" max="2055" width="6" customWidth="1"/>
    <col min="2305" max="2305" width="3" customWidth="1"/>
    <col min="2306" max="2306" width="27.109375" customWidth="1"/>
    <col min="2307" max="2307" width="18.88671875" customWidth="1"/>
    <col min="2308" max="2308" width="10.109375" customWidth="1"/>
    <col min="2309" max="2309" width="7.109375" customWidth="1"/>
    <col min="2310" max="2310" width="17" customWidth="1"/>
    <col min="2311" max="2311" width="6" customWidth="1"/>
    <col min="2561" max="2561" width="3" customWidth="1"/>
    <col min="2562" max="2562" width="27.109375" customWidth="1"/>
    <col min="2563" max="2563" width="18.88671875" customWidth="1"/>
    <col min="2564" max="2564" width="10.109375" customWidth="1"/>
    <col min="2565" max="2565" width="7.109375" customWidth="1"/>
    <col min="2566" max="2566" width="17" customWidth="1"/>
    <col min="2567" max="2567" width="6" customWidth="1"/>
    <col min="2817" max="2817" width="3" customWidth="1"/>
    <col min="2818" max="2818" width="27.109375" customWidth="1"/>
    <col min="2819" max="2819" width="18.88671875" customWidth="1"/>
    <col min="2820" max="2820" width="10.109375" customWidth="1"/>
    <col min="2821" max="2821" width="7.109375" customWidth="1"/>
    <col min="2822" max="2822" width="17" customWidth="1"/>
    <col min="2823" max="2823" width="6" customWidth="1"/>
    <col min="3073" max="3073" width="3" customWidth="1"/>
    <col min="3074" max="3074" width="27.109375" customWidth="1"/>
    <col min="3075" max="3075" width="18.88671875" customWidth="1"/>
    <col min="3076" max="3076" width="10.109375" customWidth="1"/>
    <col min="3077" max="3077" width="7.109375" customWidth="1"/>
    <col min="3078" max="3078" width="17" customWidth="1"/>
    <col min="3079" max="3079" width="6" customWidth="1"/>
    <col min="3329" max="3329" width="3" customWidth="1"/>
    <col min="3330" max="3330" width="27.109375" customWidth="1"/>
    <col min="3331" max="3331" width="18.88671875" customWidth="1"/>
    <col min="3332" max="3332" width="10.109375" customWidth="1"/>
    <col min="3333" max="3333" width="7.109375" customWidth="1"/>
    <col min="3334" max="3334" width="17" customWidth="1"/>
    <col min="3335" max="3335" width="6" customWidth="1"/>
    <col min="3585" max="3585" width="3" customWidth="1"/>
    <col min="3586" max="3586" width="27.109375" customWidth="1"/>
    <col min="3587" max="3587" width="18.88671875" customWidth="1"/>
    <col min="3588" max="3588" width="10.109375" customWidth="1"/>
    <col min="3589" max="3589" width="7.109375" customWidth="1"/>
    <col min="3590" max="3590" width="17" customWidth="1"/>
    <col min="3591" max="3591" width="6" customWidth="1"/>
    <col min="3841" max="3841" width="3" customWidth="1"/>
    <col min="3842" max="3842" width="27.109375" customWidth="1"/>
    <col min="3843" max="3843" width="18.88671875" customWidth="1"/>
    <col min="3844" max="3844" width="10.109375" customWidth="1"/>
    <col min="3845" max="3845" width="7.109375" customWidth="1"/>
    <col min="3846" max="3846" width="17" customWidth="1"/>
    <col min="3847" max="3847" width="6" customWidth="1"/>
    <col min="4097" max="4097" width="3" customWidth="1"/>
    <col min="4098" max="4098" width="27.109375" customWidth="1"/>
    <col min="4099" max="4099" width="18.88671875" customWidth="1"/>
    <col min="4100" max="4100" width="10.109375" customWidth="1"/>
    <col min="4101" max="4101" width="7.109375" customWidth="1"/>
    <col min="4102" max="4102" width="17" customWidth="1"/>
    <col min="4103" max="4103" width="6" customWidth="1"/>
    <col min="4353" max="4353" width="3" customWidth="1"/>
    <col min="4354" max="4354" width="27.109375" customWidth="1"/>
    <col min="4355" max="4355" width="18.88671875" customWidth="1"/>
    <col min="4356" max="4356" width="10.109375" customWidth="1"/>
    <col min="4357" max="4357" width="7.109375" customWidth="1"/>
    <col min="4358" max="4358" width="17" customWidth="1"/>
    <col min="4359" max="4359" width="6" customWidth="1"/>
    <col min="4609" max="4609" width="3" customWidth="1"/>
    <col min="4610" max="4610" width="27.109375" customWidth="1"/>
    <col min="4611" max="4611" width="18.88671875" customWidth="1"/>
    <col min="4612" max="4612" width="10.109375" customWidth="1"/>
    <col min="4613" max="4613" width="7.109375" customWidth="1"/>
    <col min="4614" max="4614" width="17" customWidth="1"/>
    <col min="4615" max="4615" width="6" customWidth="1"/>
    <col min="4865" max="4865" width="3" customWidth="1"/>
    <col min="4866" max="4866" width="27.109375" customWidth="1"/>
    <col min="4867" max="4867" width="18.88671875" customWidth="1"/>
    <col min="4868" max="4868" width="10.109375" customWidth="1"/>
    <col min="4869" max="4869" width="7.109375" customWidth="1"/>
    <col min="4870" max="4870" width="17" customWidth="1"/>
    <col min="4871" max="4871" width="6" customWidth="1"/>
    <col min="5121" max="5121" width="3" customWidth="1"/>
    <col min="5122" max="5122" width="27.109375" customWidth="1"/>
    <col min="5123" max="5123" width="18.88671875" customWidth="1"/>
    <col min="5124" max="5124" width="10.109375" customWidth="1"/>
    <col min="5125" max="5125" width="7.109375" customWidth="1"/>
    <col min="5126" max="5126" width="17" customWidth="1"/>
    <col min="5127" max="5127" width="6" customWidth="1"/>
    <col min="5377" max="5377" width="3" customWidth="1"/>
    <col min="5378" max="5378" width="27.109375" customWidth="1"/>
    <col min="5379" max="5379" width="18.88671875" customWidth="1"/>
    <col min="5380" max="5380" width="10.109375" customWidth="1"/>
    <col min="5381" max="5381" width="7.109375" customWidth="1"/>
    <col min="5382" max="5382" width="17" customWidth="1"/>
    <col min="5383" max="5383" width="6" customWidth="1"/>
    <col min="5633" max="5633" width="3" customWidth="1"/>
    <col min="5634" max="5634" width="27.109375" customWidth="1"/>
    <col min="5635" max="5635" width="18.88671875" customWidth="1"/>
    <col min="5636" max="5636" width="10.109375" customWidth="1"/>
    <col min="5637" max="5637" width="7.109375" customWidth="1"/>
    <col min="5638" max="5638" width="17" customWidth="1"/>
    <col min="5639" max="5639" width="6" customWidth="1"/>
    <col min="5889" max="5889" width="3" customWidth="1"/>
    <col min="5890" max="5890" width="27.109375" customWidth="1"/>
    <col min="5891" max="5891" width="18.88671875" customWidth="1"/>
    <col min="5892" max="5892" width="10.109375" customWidth="1"/>
    <col min="5893" max="5893" width="7.109375" customWidth="1"/>
    <col min="5894" max="5894" width="17" customWidth="1"/>
    <col min="5895" max="5895" width="6" customWidth="1"/>
    <col min="6145" max="6145" width="3" customWidth="1"/>
    <col min="6146" max="6146" width="27.109375" customWidth="1"/>
    <col min="6147" max="6147" width="18.88671875" customWidth="1"/>
    <col min="6148" max="6148" width="10.109375" customWidth="1"/>
    <col min="6149" max="6149" width="7.109375" customWidth="1"/>
    <col min="6150" max="6150" width="17" customWidth="1"/>
    <col min="6151" max="6151" width="6" customWidth="1"/>
    <col min="6401" max="6401" width="3" customWidth="1"/>
    <col min="6402" max="6402" width="27.109375" customWidth="1"/>
    <col min="6403" max="6403" width="18.88671875" customWidth="1"/>
    <col min="6404" max="6404" width="10.109375" customWidth="1"/>
    <col min="6405" max="6405" width="7.109375" customWidth="1"/>
    <col min="6406" max="6406" width="17" customWidth="1"/>
    <col min="6407" max="6407" width="6" customWidth="1"/>
    <col min="6657" max="6657" width="3" customWidth="1"/>
    <col min="6658" max="6658" width="27.109375" customWidth="1"/>
    <col min="6659" max="6659" width="18.88671875" customWidth="1"/>
    <col min="6660" max="6660" width="10.109375" customWidth="1"/>
    <col min="6661" max="6661" width="7.109375" customWidth="1"/>
    <col min="6662" max="6662" width="17" customWidth="1"/>
    <col min="6663" max="6663" width="6" customWidth="1"/>
    <col min="6913" max="6913" width="3" customWidth="1"/>
    <col min="6914" max="6914" width="27.109375" customWidth="1"/>
    <col min="6915" max="6915" width="18.88671875" customWidth="1"/>
    <col min="6916" max="6916" width="10.109375" customWidth="1"/>
    <col min="6917" max="6917" width="7.109375" customWidth="1"/>
    <col min="6918" max="6918" width="17" customWidth="1"/>
    <col min="6919" max="6919" width="6" customWidth="1"/>
    <col min="7169" max="7169" width="3" customWidth="1"/>
    <col min="7170" max="7170" width="27.109375" customWidth="1"/>
    <col min="7171" max="7171" width="18.88671875" customWidth="1"/>
    <col min="7172" max="7172" width="10.109375" customWidth="1"/>
    <col min="7173" max="7173" width="7.109375" customWidth="1"/>
    <col min="7174" max="7174" width="17" customWidth="1"/>
    <col min="7175" max="7175" width="6" customWidth="1"/>
    <col min="7425" max="7425" width="3" customWidth="1"/>
    <col min="7426" max="7426" width="27.109375" customWidth="1"/>
    <col min="7427" max="7427" width="18.88671875" customWidth="1"/>
    <col min="7428" max="7428" width="10.109375" customWidth="1"/>
    <col min="7429" max="7429" width="7.109375" customWidth="1"/>
    <col min="7430" max="7430" width="17" customWidth="1"/>
    <col min="7431" max="7431" width="6" customWidth="1"/>
    <col min="7681" max="7681" width="3" customWidth="1"/>
    <col min="7682" max="7682" width="27.109375" customWidth="1"/>
    <col min="7683" max="7683" width="18.88671875" customWidth="1"/>
    <col min="7684" max="7684" width="10.109375" customWidth="1"/>
    <col min="7685" max="7685" width="7.109375" customWidth="1"/>
    <col min="7686" max="7686" width="17" customWidth="1"/>
    <col min="7687" max="7687" width="6" customWidth="1"/>
    <col min="7937" max="7937" width="3" customWidth="1"/>
    <col min="7938" max="7938" width="27.109375" customWidth="1"/>
    <col min="7939" max="7939" width="18.88671875" customWidth="1"/>
    <col min="7940" max="7940" width="10.109375" customWidth="1"/>
    <col min="7941" max="7941" width="7.109375" customWidth="1"/>
    <col min="7942" max="7942" width="17" customWidth="1"/>
    <col min="7943" max="7943" width="6" customWidth="1"/>
    <col min="8193" max="8193" width="3" customWidth="1"/>
    <col min="8194" max="8194" width="27.109375" customWidth="1"/>
    <col min="8195" max="8195" width="18.88671875" customWidth="1"/>
    <col min="8196" max="8196" width="10.109375" customWidth="1"/>
    <col min="8197" max="8197" width="7.109375" customWidth="1"/>
    <col min="8198" max="8198" width="17" customWidth="1"/>
    <col min="8199" max="8199" width="6" customWidth="1"/>
    <col min="8449" max="8449" width="3" customWidth="1"/>
    <col min="8450" max="8450" width="27.109375" customWidth="1"/>
    <col min="8451" max="8451" width="18.88671875" customWidth="1"/>
    <col min="8452" max="8452" width="10.109375" customWidth="1"/>
    <col min="8453" max="8453" width="7.109375" customWidth="1"/>
    <col min="8454" max="8454" width="17" customWidth="1"/>
    <col min="8455" max="8455" width="6" customWidth="1"/>
    <col min="8705" max="8705" width="3" customWidth="1"/>
    <col min="8706" max="8706" width="27.109375" customWidth="1"/>
    <col min="8707" max="8707" width="18.88671875" customWidth="1"/>
    <col min="8708" max="8708" width="10.109375" customWidth="1"/>
    <col min="8709" max="8709" width="7.109375" customWidth="1"/>
    <col min="8710" max="8710" width="17" customWidth="1"/>
    <col min="8711" max="8711" width="6" customWidth="1"/>
    <col min="8961" max="8961" width="3" customWidth="1"/>
    <col min="8962" max="8962" width="27.109375" customWidth="1"/>
    <col min="8963" max="8963" width="18.88671875" customWidth="1"/>
    <col min="8964" max="8964" width="10.109375" customWidth="1"/>
    <col min="8965" max="8965" width="7.109375" customWidth="1"/>
    <col min="8966" max="8966" width="17" customWidth="1"/>
    <col min="8967" max="8967" width="6" customWidth="1"/>
    <col min="9217" max="9217" width="3" customWidth="1"/>
    <col min="9218" max="9218" width="27.109375" customWidth="1"/>
    <col min="9219" max="9219" width="18.88671875" customWidth="1"/>
    <col min="9220" max="9220" width="10.109375" customWidth="1"/>
    <col min="9221" max="9221" width="7.109375" customWidth="1"/>
    <col min="9222" max="9222" width="17" customWidth="1"/>
    <col min="9223" max="9223" width="6" customWidth="1"/>
    <col min="9473" max="9473" width="3" customWidth="1"/>
    <col min="9474" max="9474" width="27.109375" customWidth="1"/>
    <col min="9475" max="9475" width="18.88671875" customWidth="1"/>
    <col min="9476" max="9476" width="10.109375" customWidth="1"/>
    <col min="9477" max="9477" width="7.109375" customWidth="1"/>
    <col min="9478" max="9478" width="17" customWidth="1"/>
    <col min="9479" max="9479" width="6" customWidth="1"/>
    <col min="9729" max="9729" width="3" customWidth="1"/>
    <col min="9730" max="9730" width="27.109375" customWidth="1"/>
    <col min="9731" max="9731" width="18.88671875" customWidth="1"/>
    <col min="9732" max="9732" width="10.109375" customWidth="1"/>
    <col min="9733" max="9733" width="7.109375" customWidth="1"/>
    <col min="9734" max="9734" width="17" customWidth="1"/>
    <col min="9735" max="9735" width="6" customWidth="1"/>
    <col min="9985" max="9985" width="3" customWidth="1"/>
    <col min="9986" max="9986" width="27.109375" customWidth="1"/>
    <col min="9987" max="9987" width="18.88671875" customWidth="1"/>
    <col min="9988" max="9988" width="10.109375" customWidth="1"/>
    <col min="9989" max="9989" width="7.109375" customWidth="1"/>
    <col min="9990" max="9990" width="17" customWidth="1"/>
    <col min="9991" max="9991" width="6" customWidth="1"/>
    <col min="10241" max="10241" width="3" customWidth="1"/>
    <col min="10242" max="10242" width="27.109375" customWidth="1"/>
    <col min="10243" max="10243" width="18.88671875" customWidth="1"/>
    <col min="10244" max="10244" width="10.109375" customWidth="1"/>
    <col min="10245" max="10245" width="7.109375" customWidth="1"/>
    <col min="10246" max="10246" width="17" customWidth="1"/>
    <col min="10247" max="10247" width="6" customWidth="1"/>
    <col min="10497" max="10497" width="3" customWidth="1"/>
    <col min="10498" max="10498" width="27.109375" customWidth="1"/>
    <col min="10499" max="10499" width="18.88671875" customWidth="1"/>
    <col min="10500" max="10500" width="10.109375" customWidth="1"/>
    <col min="10501" max="10501" width="7.109375" customWidth="1"/>
    <col min="10502" max="10502" width="17" customWidth="1"/>
    <col min="10503" max="10503" width="6" customWidth="1"/>
    <col min="10753" max="10753" width="3" customWidth="1"/>
    <col min="10754" max="10754" width="27.109375" customWidth="1"/>
    <col min="10755" max="10755" width="18.88671875" customWidth="1"/>
    <col min="10756" max="10756" width="10.109375" customWidth="1"/>
    <col min="10757" max="10757" width="7.109375" customWidth="1"/>
    <col min="10758" max="10758" width="17" customWidth="1"/>
    <col min="10759" max="10759" width="6" customWidth="1"/>
    <col min="11009" max="11009" width="3" customWidth="1"/>
    <col min="11010" max="11010" width="27.109375" customWidth="1"/>
    <col min="11011" max="11011" width="18.88671875" customWidth="1"/>
    <col min="11012" max="11012" width="10.109375" customWidth="1"/>
    <col min="11013" max="11013" width="7.109375" customWidth="1"/>
    <col min="11014" max="11014" width="17" customWidth="1"/>
    <col min="11015" max="11015" width="6" customWidth="1"/>
    <col min="11265" max="11265" width="3" customWidth="1"/>
    <col min="11266" max="11266" width="27.109375" customWidth="1"/>
    <col min="11267" max="11267" width="18.88671875" customWidth="1"/>
    <col min="11268" max="11268" width="10.109375" customWidth="1"/>
    <col min="11269" max="11269" width="7.109375" customWidth="1"/>
    <col min="11270" max="11270" width="17" customWidth="1"/>
    <col min="11271" max="11271" width="6" customWidth="1"/>
    <col min="11521" max="11521" width="3" customWidth="1"/>
    <col min="11522" max="11522" width="27.109375" customWidth="1"/>
    <col min="11523" max="11523" width="18.88671875" customWidth="1"/>
    <col min="11524" max="11524" width="10.109375" customWidth="1"/>
    <col min="11525" max="11525" width="7.109375" customWidth="1"/>
    <col min="11526" max="11526" width="17" customWidth="1"/>
    <col min="11527" max="11527" width="6" customWidth="1"/>
    <col min="11777" max="11777" width="3" customWidth="1"/>
    <col min="11778" max="11778" width="27.109375" customWidth="1"/>
    <col min="11779" max="11779" width="18.88671875" customWidth="1"/>
    <col min="11780" max="11780" width="10.109375" customWidth="1"/>
    <col min="11781" max="11781" width="7.109375" customWidth="1"/>
    <col min="11782" max="11782" width="17" customWidth="1"/>
    <col min="11783" max="11783" width="6" customWidth="1"/>
    <col min="12033" max="12033" width="3" customWidth="1"/>
    <col min="12034" max="12034" width="27.109375" customWidth="1"/>
    <col min="12035" max="12035" width="18.88671875" customWidth="1"/>
    <col min="12036" max="12036" width="10.109375" customWidth="1"/>
    <col min="12037" max="12037" width="7.109375" customWidth="1"/>
    <col min="12038" max="12038" width="17" customWidth="1"/>
    <col min="12039" max="12039" width="6" customWidth="1"/>
    <col min="12289" max="12289" width="3" customWidth="1"/>
    <col min="12290" max="12290" width="27.109375" customWidth="1"/>
    <col min="12291" max="12291" width="18.88671875" customWidth="1"/>
    <col min="12292" max="12292" width="10.109375" customWidth="1"/>
    <col min="12293" max="12293" width="7.109375" customWidth="1"/>
    <col min="12294" max="12294" width="17" customWidth="1"/>
    <col min="12295" max="12295" width="6" customWidth="1"/>
    <col min="12545" max="12545" width="3" customWidth="1"/>
    <col min="12546" max="12546" width="27.109375" customWidth="1"/>
    <col min="12547" max="12547" width="18.88671875" customWidth="1"/>
    <col min="12548" max="12548" width="10.109375" customWidth="1"/>
    <col min="12549" max="12549" width="7.109375" customWidth="1"/>
    <col min="12550" max="12550" width="17" customWidth="1"/>
    <col min="12551" max="12551" width="6" customWidth="1"/>
    <col min="12801" max="12801" width="3" customWidth="1"/>
    <col min="12802" max="12802" width="27.109375" customWidth="1"/>
    <col min="12803" max="12803" width="18.88671875" customWidth="1"/>
    <col min="12804" max="12804" width="10.109375" customWidth="1"/>
    <col min="12805" max="12805" width="7.109375" customWidth="1"/>
    <col min="12806" max="12806" width="17" customWidth="1"/>
    <col min="12807" max="12807" width="6" customWidth="1"/>
    <col min="13057" max="13057" width="3" customWidth="1"/>
    <col min="13058" max="13058" width="27.109375" customWidth="1"/>
    <col min="13059" max="13059" width="18.88671875" customWidth="1"/>
    <col min="13060" max="13060" width="10.109375" customWidth="1"/>
    <col min="13061" max="13061" width="7.109375" customWidth="1"/>
    <col min="13062" max="13062" width="17" customWidth="1"/>
    <col min="13063" max="13063" width="6" customWidth="1"/>
    <col min="13313" max="13313" width="3" customWidth="1"/>
    <col min="13314" max="13314" width="27.109375" customWidth="1"/>
    <col min="13315" max="13315" width="18.88671875" customWidth="1"/>
    <col min="13316" max="13316" width="10.109375" customWidth="1"/>
    <col min="13317" max="13317" width="7.109375" customWidth="1"/>
    <col min="13318" max="13318" width="17" customWidth="1"/>
    <col min="13319" max="13319" width="6" customWidth="1"/>
    <col min="13569" max="13569" width="3" customWidth="1"/>
    <col min="13570" max="13570" width="27.109375" customWidth="1"/>
    <col min="13571" max="13571" width="18.88671875" customWidth="1"/>
    <col min="13572" max="13572" width="10.109375" customWidth="1"/>
    <col min="13573" max="13573" width="7.109375" customWidth="1"/>
    <col min="13574" max="13574" width="17" customWidth="1"/>
    <col min="13575" max="13575" width="6" customWidth="1"/>
    <col min="13825" max="13825" width="3" customWidth="1"/>
    <col min="13826" max="13826" width="27.109375" customWidth="1"/>
    <col min="13827" max="13827" width="18.88671875" customWidth="1"/>
    <col min="13828" max="13828" width="10.109375" customWidth="1"/>
    <col min="13829" max="13829" width="7.109375" customWidth="1"/>
    <col min="13830" max="13830" width="17" customWidth="1"/>
    <col min="13831" max="13831" width="6" customWidth="1"/>
    <col min="14081" max="14081" width="3" customWidth="1"/>
    <col min="14082" max="14082" width="27.109375" customWidth="1"/>
    <col min="14083" max="14083" width="18.88671875" customWidth="1"/>
    <col min="14084" max="14084" width="10.109375" customWidth="1"/>
    <col min="14085" max="14085" width="7.109375" customWidth="1"/>
    <col min="14086" max="14086" width="17" customWidth="1"/>
    <col min="14087" max="14087" width="6" customWidth="1"/>
    <col min="14337" max="14337" width="3" customWidth="1"/>
    <col min="14338" max="14338" width="27.109375" customWidth="1"/>
    <col min="14339" max="14339" width="18.88671875" customWidth="1"/>
    <col min="14340" max="14340" width="10.109375" customWidth="1"/>
    <col min="14341" max="14341" width="7.109375" customWidth="1"/>
    <col min="14342" max="14342" width="17" customWidth="1"/>
    <col min="14343" max="14343" width="6" customWidth="1"/>
    <col min="14593" max="14593" width="3" customWidth="1"/>
    <col min="14594" max="14594" width="27.109375" customWidth="1"/>
    <col min="14595" max="14595" width="18.88671875" customWidth="1"/>
    <col min="14596" max="14596" width="10.109375" customWidth="1"/>
    <col min="14597" max="14597" width="7.109375" customWidth="1"/>
    <col min="14598" max="14598" width="17" customWidth="1"/>
    <col min="14599" max="14599" width="6" customWidth="1"/>
    <col min="14849" max="14849" width="3" customWidth="1"/>
    <col min="14850" max="14850" width="27.109375" customWidth="1"/>
    <col min="14851" max="14851" width="18.88671875" customWidth="1"/>
    <col min="14852" max="14852" width="10.109375" customWidth="1"/>
    <col min="14853" max="14853" width="7.109375" customWidth="1"/>
    <col min="14854" max="14854" width="17" customWidth="1"/>
    <col min="14855" max="14855" width="6" customWidth="1"/>
    <col min="15105" max="15105" width="3" customWidth="1"/>
    <col min="15106" max="15106" width="27.109375" customWidth="1"/>
    <col min="15107" max="15107" width="18.88671875" customWidth="1"/>
    <col min="15108" max="15108" width="10.109375" customWidth="1"/>
    <col min="15109" max="15109" width="7.109375" customWidth="1"/>
    <col min="15110" max="15110" width="17" customWidth="1"/>
    <col min="15111" max="15111" width="6" customWidth="1"/>
    <col min="15361" max="15361" width="3" customWidth="1"/>
    <col min="15362" max="15362" width="27.109375" customWidth="1"/>
    <col min="15363" max="15363" width="18.88671875" customWidth="1"/>
    <col min="15364" max="15364" width="10.109375" customWidth="1"/>
    <col min="15365" max="15365" width="7.109375" customWidth="1"/>
    <col min="15366" max="15366" width="17" customWidth="1"/>
    <col min="15367" max="15367" width="6" customWidth="1"/>
    <col min="15617" max="15617" width="3" customWidth="1"/>
    <col min="15618" max="15618" width="27.109375" customWidth="1"/>
    <col min="15619" max="15619" width="18.88671875" customWidth="1"/>
    <col min="15620" max="15620" width="10.109375" customWidth="1"/>
    <col min="15621" max="15621" width="7.109375" customWidth="1"/>
    <col min="15622" max="15622" width="17" customWidth="1"/>
    <col min="15623" max="15623" width="6" customWidth="1"/>
    <col min="15873" max="15873" width="3" customWidth="1"/>
    <col min="15874" max="15874" width="27.109375" customWidth="1"/>
    <col min="15875" max="15875" width="18.88671875" customWidth="1"/>
    <col min="15876" max="15876" width="10.109375" customWidth="1"/>
    <col min="15877" max="15877" width="7.109375" customWidth="1"/>
    <col min="15878" max="15878" width="17" customWidth="1"/>
    <col min="15879" max="15879" width="6" customWidth="1"/>
    <col min="16129" max="16129" width="3" customWidth="1"/>
    <col min="16130" max="16130" width="27.109375" customWidth="1"/>
    <col min="16131" max="16131" width="18.88671875" customWidth="1"/>
    <col min="16132" max="16132" width="10.109375" customWidth="1"/>
    <col min="16133" max="16133" width="7.109375" customWidth="1"/>
    <col min="16134" max="16134" width="17" customWidth="1"/>
    <col min="16135" max="16135" width="6" customWidth="1"/>
  </cols>
  <sheetData>
    <row r="1" spans="1:11" ht="33" customHeight="1">
      <c r="A1" s="144" t="s">
        <v>176</v>
      </c>
      <c r="B1" s="144"/>
      <c r="C1" s="144"/>
      <c r="D1" s="144"/>
      <c r="E1" s="144"/>
      <c r="F1" s="144"/>
      <c r="G1" s="144"/>
      <c r="H1" s="144"/>
      <c r="I1" s="144"/>
      <c r="J1" s="144"/>
      <c r="K1" s="144"/>
    </row>
    <row r="2" spans="1:11" ht="19.2">
      <c r="A2" s="307"/>
      <c r="B2" s="307"/>
      <c r="C2" s="307"/>
      <c r="D2" s="307"/>
      <c r="E2" s="307"/>
      <c r="F2" s="307"/>
      <c r="G2" s="307"/>
      <c r="H2" s="145"/>
      <c r="I2" s="145"/>
      <c r="J2" s="145"/>
      <c r="K2" s="145"/>
    </row>
    <row r="3" spans="1:11" ht="14.4">
      <c r="A3" s="302" t="s">
        <v>177</v>
      </c>
      <c r="B3" s="302"/>
      <c r="C3" s="302"/>
      <c r="D3" s="302"/>
      <c r="E3" s="302"/>
      <c r="F3" s="302"/>
      <c r="G3" s="302"/>
    </row>
    <row r="4" spans="1:11" ht="14.4">
      <c r="A4" s="141"/>
      <c r="B4" s="141"/>
      <c r="C4" s="141"/>
      <c r="D4" s="141"/>
      <c r="E4" s="311" t="str">
        <f>IF(経費支出管理表!H4="","",経費支出管理表!H4)</f>
        <v/>
      </c>
      <c r="F4" s="311"/>
      <c r="G4" s="311"/>
    </row>
    <row r="5" spans="1:11" ht="16.5" customHeight="1">
      <c r="C5" s="141"/>
      <c r="D5" s="141"/>
      <c r="F5" s="312" t="s">
        <v>178</v>
      </c>
      <c r="G5" s="312"/>
    </row>
    <row r="6" spans="1:11" ht="14.4">
      <c r="A6" s="132"/>
      <c r="B6" s="132"/>
      <c r="C6" s="132"/>
      <c r="D6" s="132"/>
    </row>
    <row r="7" spans="1:11" ht="16.5" customHeight="1">
      <c r="A7" s="302" t="s">
        <v>179</v>
      </c>
      <c r="B7" s="302"/>
      <c r="C7" s="302"/>
      <c r="D7" s="302"/>
      <c r="E7" s="302"/>
      <c r="F7" s="302"/>
      <c r="G7" s="302"/>
    </row>
    <row r="8" spans="1:11" ht="14.4">
      <c r="A8" s="132"/>
      <c r="B8" s="132"/>
      <c r="C8" s="132"/>
      <c r="D8" s="132"/>
    </row>
    <row r="9" spans="1:11" ht="16.5" customHeight="1">
      <c r="C9" s="138" t="s">
        <v>159</v>
      </c>
      <c r="D9" s="323"/>
      <c r="E9" s="323"/>
      <c r="F9" s="323"/>
      <c r="G9" s="323"/>
    </row>
    <row r="10" spans="1:11" ht="16.5" customHeight="1">
      <c r="C10" s="138"/>
      <c r="D10" s="323"/>
      <c r="E10" s="323"/>
      <c r="F10" s="323"/>
      <c r="G10" s="323"/>
    </row>
    <row r="11" spans="1:11" ht="16.5" customHeight="1">
      <c r="C11" s="138" t="s">
        <v>160</v>
      </c>
      <c r="D11" s="323" t="str">
        <f>IF(経費支出管理表!H3="","",経費支出管理表!H3)</f>
        <v/>
      </c>
      <c r="E11" s="323"/>
      <c r="F11" s="323"/>
      <c r="G11" s="323"/>
    </row>
    <row r="12" spans="1:11" ht="16.5" customHeight="1">
      <c r="C12" s="139" t="s">
        <v>161</v>
      </c>
      <c r="D12" s="323"/>
      <c r="E12" s="323"/>
      <c r="F12" s="323"/>
      <c r="G12" s="324" t="s">
        <v>162</v>
      </c>
    </row>
    <row r="13" spans="1:11">
      <c r="C13" s="149"/>
      <c r="D13" s="149"/>
      <c r="E13" s="149"/>
      <c r="F13" s="149"/>
      <c r="G13" s="149"/>
    </row>
    <row r="14" spans="1:11" ht="21" customHeight="1">
      <c r="A14" s="132"/>
      <c r="B14" s="132"/>
      <c r="C14" s="132"/>
      <c r="D14" s="132"/>
    </row>
    <row r="15" spans="1:11" ht="16.5" customHeight="1">
      <c r="A15" s="301" t="s">
        <v>180</v>
      </c>
      <c r="B15" s="301"/>
      <c r="C15" s="301"/>
      <c r="D15" s="301"/>
      <c r="E15" s="301"/>
      <c r="F15" s="301"/>
      <c r="G15" s="301"/>
    </row>
    <row r="16" spans="1:11" ht="21" customHeight="1">
      <c r="A16" s="132"/>
      <c r="B16" s="132"/>
      <c r="C16" s="132"/>
      <c r="D16" s="132"/>
    </row>
    <row r="17" spans="1:7" ht="16.5" customHeight="1">
      <c r="A17" s="310" t="s">
        <v>214</v>
      </c>
      <c r="B17" s="310"/>
      <c r="C17" s="310"/>
      <c r="D17" s="310"/>
      <c r="E17" s="310"/>
      <c r="F17" s="310"/>
      <c r="G17" s="310"/>
    </row>
    <row r="18" spans="1:7" ht="16.5" customHeight="1">
      <c r="A18" s="310" t="s">
        <v>213</v>
      </c>
      <c r="B18" s="310"/>
      <c r="C18" s="310"/>
      <c r="D18" s="310"/>
      <c r="E18" s="310"/>
      <c r="F18" s="310"/>
      <c r="G18" s="310"/>
    </row>
    <row r="19" spans="1:7" ht="21" customHeight="1">
      <c r="A19" s="146"/>
      <c r="B19" s="146"/>
      <c r="C19" s="146"/>
      <c r="D19" s="146"/>
    </row>
    <row r="20" spans="1:7" ht="21" customHeight="1">
      <c r="A20" s="301" t="s">
        <v>128</v>
      </c>
      <c r="B20" s="301"/>
      <c r="C20" s="301"/>
      <c r="D20" s="301"/>
      <c r="E20" s="301"/>
      <c r="F20" s="301"/>
      <c r="G20" s="301"/>
    </row>
    <row r="21" spans="1:7" ht="21" customHeight="1">
      <c r="A21" s="132"/>
      <c r="B21" s="132"/>
      <c r="C21" s="132"/>
      <c r="D21" s="132"/>
    </row>
    <row r="22" spans="1:7" ht="16.5" customHeight="1">
      <c r="A22" s="302" t="s">
        <v>181</v>
      </c>
      <c r="B22" s="302"/>
      <c r="C22" s="302"/>
      <c r="D22" s="302"/>
      <c r="E22" s="302"/>
      <c r="F22" s="302"/>
      <c r="G22" s="302"/>
    </row>
    <row r="23" spans="1:7" ht="16.5" customHeight="1">
      <c r="A23" s="302" t="s">
        <v>182</v>
      </c>
      <c r="B23" s="302"/>
      <c r="C23" s="302"/>
      <c r="D23" s="302"/>
      <c r="E23" s="302"/>
      <c r="F23" s="302"/>
      <c r="G23" s="302"/>
    </row>
    <row r="24" spans="1:7" ht="16.5" customHeight="1">
      <c r="A24" s="302" t="s">
        <v>203</v>
      </c>
      <c r="B24" s="302"/>
      <c r="C24" s="302"/>
      <c r="D24" s="302"/>
      <c r="E24" s="302"/>
      <c r="F24" s="302"/>
      <c r="G24" s="302"/>
    </row>
    <row r="25" spans="1:7" ht="21" customHeight="1">
      <c r="A25" s="146"/>
      <c r="B25" s="146"/>
      <c r="C25" s="146"/>
      <c r="D25" s="146"/>
    </row>
    <row r="26" spans="1:7" ht="16.5" customHeight="1">
      <c r="A26" s="138" t="s">
        <v>183</v>
      </c>
      <c r="B26" s="138"/>
      <c r="C26" s="138"/>
      <c r="D26" s="138"/>
      <c r="E26" s="138"/>
      <c r="F26" s="138"/>
      <c r="G26" s="138"/>
    </row>
    <row r="27" spans="1:7" ht="15">
      <c r="A27" s="146"/>
      <c r="B27" s="146"/>
      <c r="C27" s="146"/>
      <c r="D27" s="146"/>
    </row>
    <row r="28" spans="1:7" ht="16.5" customHeight="1">
      <c r="A28" s="147" t="s">
        <v>184</v>
      </c>
      <c r="C28" s="325" t="s">
        <v>185</v>
      </c>
      <c r="D28" s="325"/>
    </row>
    <row r="29" spans="1:7" ht="18.75" customHeight="1">
      <c r="A29" s="146" t="s">
        <v>186</v>
      </c>
      <c r="B29" s="146"/>
      <c r="C29" s="146"/>
      <c r="D29" s="146"/>
    </row>
    <row r="30" spans="1:7" ht="16.5" customHeight="1">
      <c r="A30" s="302" t="s">
        <v>187</v>
      </c>
      <c r="B30" s="302"/>
      <c r="C30" s="302"/>
      <c r="D30" s="302"/>
      <c r="E30" s="302"/>
      <c r="F30" s="302"/>
      <c r="G30" s="302"/>
    </row>
    <row r="31" spans="1:7" ht="16.5" customHeight="1">
      <c r="A31" s="138" t="s">
        <v>206</v>
      </c>
      <c r="B31" s="138"/>
      <c r="C31" s="138"/>
      <c r="D31" s="138"/>
      <c r="E31" s="138"/>
      <c r="F31" s="25"/>
      <c r="G31" s="25"/>
    </row>
    <row r="32" spans="1:7" ht="16.5" customHeight="1">
      <c r="A32" s="314" t="s">
        <v>188</v>
      </c>
      <c r="B32" s="314"/>
      <c r="C32" s="314"/>
      <c r="D32" s="314"/>
      <c r="E32" s="314"/>
      <c r="F32" s="314"/>
      <c r="G32" s="314"/>
    </row>
    <row r="33" spans="1:7" ht="20.25" customHeight="1">
      <c r="A33" s="132"/>
      <c r="B33" s="132"/>
      <c r="C33" s="132"/>
      <c r="D33" s="132"/>
    </row>
    <row r="34" spans="1:7" ht="17.25" customHeight="1">
      <c r="B34" s="148" t="s">
        <v>189</v>
      </c>
      <c r="C34" s="323"/>
      <c r="D34" s="323"/>
      <c r="E34" s="323"/>
      <c r="F34" s="323"/>
      <c r="G34" s="323"/>
    </row>
    <row r="35" spans="1:7" ht="17.25" customHeight="1">
      <c r="B35" s="138" t="s">
        <v>190</v>
      </c>
      <c r="C35" s="323"/>
      <c r="D35" s="323"/>
      <c r="E35" s="323"/>
      <c r="F35" s="323"/>
      <c r="G35" s="323"/>
    </row>
    <row r="36" spans="1:7" ht="17.25" customHeight="1">
      <c r="B36" s="148" t="s">
        <v>191</v>
      </c>
      <c r="C36" s="323"/>
      <c r="D36" s="323"/>
      <c r="E36" s="323"/>
      <c r="F36" s="323"/>
      <c r="G36" s="323"/>
    </row>
    <row r="37" spans="1:7" ht="17.25" customHeight="1">
      <c r="B37" s="148" t="s">
        <v>192</v>
      </c>
      <c r="C37" s="323"/>
      <c r="D37" s="323"/>
      <c r="E37" s="323"/>
      <c r="F37" s="323"/>
      <c r="G37" s="323"/>
    </row>
    <row r="38" spans="1:7" ht="17.25" customHeight="1">
      <c r="B38" s="148" t="s">
        <v>193</v>
      </c>
      <c r="C38" s="323"/>
      <c r="D38" s="323"/>
      <c r="E38" s="323"/>
      <c r="F38" s="323"/>
      <c r="G38" s="323"/>
    </row>
    <row r="39" spans="1:7" ht="17.25" customHeight="1">
      <c r="B39" s="148" t="s">
        <v>194</v>
      </c>
      <c r="C39" s="323"/>
      <c r="D39" s="323"/>
      <c r="E39" s="323"/>
      <c r="F39" s="323"/>
      <c r="G39" s="323"/>
    </row>
    <row r="40" spans="1:7" ht="17.25" customHeight="1">
      <c r="B40" s="148" t="s">
        <v>195</v>
      </c>
      <c r="C40" s="323"/>
      <c r="D40" s="323"/>
      <c r="E40" s="323"/>
      <c r="F40" s="323"/>
      <c r="G40" s="323"/>
    </row>
    <row r="41" spans="1:7" ht="14.4">
      <c r="A41" s="132"/>
      <c r="B41" s="132"/>
      <c r="C41" s="313"/>
      <c r="D41" s="313"/>
      <c r="E41" s="313"/>
      <c r="F41" s="313"/>
      <c r="G41" s="313"/>
    </row>
    <row r="42" spans="1:7" ht="14.4">
      <c r="A42" s="147"/>
      <c r="B42" s="138"/>
      <c r="C42" s="138"/>
      <c r="D42" s="138"/>
      <c r="E42" s="138"/>
      <c r="F42" s="138"/>
      <c r="G42" s="138"/>
    </row>
    <row r="43" spans="1:7" ht="14.4">
      <c r="A43" s="132"/>
      <c r="B43" s="132"/>
      <c r="C43" s="132"/>
      <c r="D43" s="132"/>
    </row>
  </sheetData>
  <sheetProtection sheet="1" objects="1" scenarios="1"/>
  <mergeCells count="27">
    <mergeCell ref="C40:G40"/>
    <mergeCell ref="C41:G41"/>
    <mergeCell ref="C34:G34"/>
    <mergeCell ref="C35:G35"/>
    <mergeCell ref="C36:G36"/>
    <mergeCell ref="C37:G37"/>
    <mergeCell ref="C38:G38"/>
    <mergeCell ref="C39:G39"/>
    <mergeCell ref="A32:G32"/>
    <mergeCell ref="A18:G18"/>
    <mergeCell ref="A20:G20"/>
    <mergeCell ref="A22:G22"/>
    <mergeCell ref="A23:G23"/>
    <mergeCell ref="A24:G24"/>
    <mergeCell ref="C28:D28"/>
    <mergeCell ref="A30:G30"/>
    <mergeCell ref="A17:G17"/>
    <mergeCell ref="A2:G2"/>
    <mergeCell ref="A3:G3"/>
    <mergeCell ref="E4:G4"/>
    <mergeCell ref="F5:G5"/>
    <mergeCell ref="A7:G7"/>
    <mergeCell ref="D9:G9"/>
    <mergeCell ref="D10:G10"/>
    <mergeCell ref="D11:G11"/>
    <mergeCell ref="D12:F12"/>
    <mergeCell ref="A15:G15"/>
  </mergeCells>
  <phoneticPr fontId="13"/>
  <conditionalFormatting sqref="C28:D28">
    <cfRule type="cellIs" dxfId="2" priority="3" stopIfTrue="1" operator="equal">
      <formula>"円"</formula>
    </cfRule>
  </conditionalFormatting>
  <conditionalFormatting sqref="C34:G40">
    <cfRule type="containsBlanks" dxfId="1" priority="2" stopIfTrue="1">
      <formula>LEN(TRIM(C34))=0</formula>
    </cfRule>
  </conditionalFormatting>
  <conditionalFormatting sqref="D9:G11 D12:F12">
    <cfRule type="containsBlanks" dxfId="0" priority="4" stopIfTrue="1">
      <formula>LEN(TRIM(D9))=0</formula>
    </cfRule>
  </conditionalFormatting>
  <conditionalFormatting sqref="D10:G10">
    <cfRule type="expression" priority="1" stopIfTrue="1">
      <formula>$D$12&lt;&gt;""</formula>
    </cfRule>
  </conditionalFormatting>
  <pageMargins left="0.7" right="0.7" top="0.75" bottom="0.75" header="0.3" footer="0.3"/>
  <pageSetup paperSize="9"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4"/>
  <sheetViews>
    <sheetView showGridLines="0" view="pageBreakPreview" zoomScaleNormal="100" zoomScaleSheetLayoutView="100" workbookViewId="0">
      <selection activeCell="A2" sqref="A2:M2"/>
    </sheetView>
  </sheetViews>
  <sheetFormatPr defaultColWidth="9" defaultRowHeight="13.2"/>
  <cols>
    <col min="1" max="16384" width="9" style="36"/>
  </cols>
  <sheetData>
    <row r="1" spans="1:13" ht="14.4">
      <c r="A1" s="150" t="s">
        <v>196</v>
      </c>
    </row>
    <row r="2" spans="1:13" ht="128.4" customHeight="1">
      <c r="A2" s="315" t="s">
        <v>210</v>
      </c>
      <c r="B2" s="315"/>
      <c r="C2" s="315"/>
      <c r="D2" s="315"/>
      <c r="E2" s="315"/>
      <c r="F2" s="315"/>
      <c r="G2" s="315"/>
      <c r="H2" s="315"/>
      <c r="I2" s="315"/>
      <c r="J2" s="315"/>
      <c r="K2" s="315"/>
      <c r="L2" s="315"/>
      <c r="M2" s="315"/>
    </row>
    <row r="4" spans="1:13">
      <c r="A4" s="36" t="s">
        <v>197</v>
      </c>
    </row>
  </sheetData>
  <sheetProtection sheet="1" objects="1" scenarios="1"/>
  <mergeCells count="1">
    <mergeCell ref="A2:M2"/>
  </mergeCells>
  <phoneticPr fontId="13"/>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7</vt:i4>
      </vt:variant>
    </vt:vector>
  </HeadingPairs>
  <TitlesOfParts>
    <vt:vector size="17" baseType="lpstr">
      <vt:lpstr>目次</vt:lpstr>
      <vt:lpstr>経費支出管理表</vt:lpstr>
      <vt:lpstr>別紙３支出内訳書</vt:lpstr>
      <vt:lpstr>収益納付用</vt:lpstr>
      <vt:lpstr>ExpenseCategoryList</vt:lpstr>
      <vt:lpstr>別紙4収益納付</vt:lpstr>
      <vt:lpstr>様式第11-2取得財産管理明細表</vt:lpstr>
      <vt:lpstr>様式第9精算払請求書</vt:lpstr>
      <vt:lpstr>参考　交付決定通知書とは</vt:lpstr>
      <vt:lpstr>参考　確定通知書とは</vt:lpstr>
      <vt:lpstr>経費支出管理表!Print_Area</vt:lpstr>
      <vt:lpstr>'参考　確定通知書とは'!Print_Area</vt:lpstr>
      <vt:lpstr>別紙３支出内訳書!Print_Area</vt:lpstr>
      <vt:lpstr>別紙4収益納付!Print_Area</vt:lpstr>
      <vt:lpstr>目次!Print_Area</vt:lpstr>
      <vt:lpstr>'様式第11-2取得財産管理明細表'!Print_Area</vt:lpstr>
      <vt:lpstr>様式第9精算払請求書!Print_Area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2015-05-25T00:51:49Z</dcterms:created>
  <dcterms:modified xsi:type="dcterms:W3CDTF">2024-04-03T09:31:55Z</dcterms:modified>
</cp:coreProperties>
</file>